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Policy &amp; Research Team\Survey Data Sets\Annual Funding Survey\AFS Financial Years\AFS 202021\202021 Outputs\202021 Tables\"/>
    </mc:Choice>
  </mc:AlternateContent>
  <bookViews>
    <workbookView xWindow="0" yWindow="0" windowWidth="27450" windowHeight="11490"/>
  </bookViews>
  <sheets>
    <sheet name="Contents" sheetId="80" r:id="rId1"/>
    <sheet name="Notes and Definitions" sheetId="25" r:id="rId2"/>
    <sheet name="1. Characteristics" sheetId="60" r:id="rId3"/>
    <sheet name="2. Workforce" sheetId="74" r:id="rId4"/>
    <sheet name="3. Finances" sheetId="75" r:id="rId5"/>
    <sheet name="4. Activity" sheetId="78" r:id="rId6"/>
  </sheets>
  <calcPr calcId="162913"/>
</workbook>
</file>

<file path=xl/calcChain.xml><?xml version="1.0" encoding="utf-8"?>
<calcChain xmlns="http://schemas.openxmlformats.org/spreadsheetml/2006/main">
  <c r="I15" i="75" l="1"/>
  <c r="G79" i="78"/>
  <c r="H79" i="78"/>
  <c r="I79" i="78"/>
  <c r="J79" i="78"/>
  <c r="G80" i="78"/>
  <c r="H80" i="78"/>
  <c r="I80" i="78"/>
  <c r="J80" i="78"/>
  <c r="G81" i="78"/>
  <c r="H81" i="78"/>
  <c r="I81" i="78"/>
  <c r="J81" i="78"/>
  <c r="G82" i="78"/>
  <c r="H82" i="78"/>
  <c r="I82" i="78"/>
  <c r="J82" i="78"/>
  <c r="G83" i="78"/>
  <c r="H83" i="78"/>
  <c r="I83" i="78"/>
  <c r="J83" i="78"/>
  <c r="G84" i="78"/>
  <c r="H84" i="78"/>
  <c r="I84" i="78"/>
  <c r="J84" i="78"/>
  <c r="G85" i="78"/>
  <c r="H85" i="78"/>
  <c r="I85" i="78"/>
  <c r="J85" i="78"/>
  <c r="G78" i="78"/>
  <c r="H78" i="78"/>
  <c r="I78" i="78"/>
  <c r="J78" i="78"/>
  <c r="I77" i="78"/>
  <c r="H77" i="78"/>
  <c r="J77" i="78"/>
  <c r="G77" i="78"/>
  <c r="J8" i="78"/>
  <c r="J9" i="78"/>
  <c r="J10" i="78"/>
  <c r="J11" i="78"/>
  <c r="I65" i="75" l="1"/>
  <c r="D652" i="74" l="1"/>
  <c r="E652" i="74"/>
  <c r="F652" i="74"/>
  <c r="G652" i="74"/>
  <c r="H652" i="74"/>
  <c r="I652" i="74"/>
  <c r="J652" i="74"/>
  <c r="K652" i="74"/>
  <c r="C652" i="74"/>
  <c r="D638" i="74"/>
  <c r="E638" i="74"/>
  <c r="F638" i="74"/>
  <c r="G638" i="74"/>
  <c r="H638" i="74"/>
  <c r="I638" i="74"/>
  <c r="J638" i="74"/>
  <c r="K638" i="74"/>
  <c r="C638" i="74"/>
  <c r="D622" i="74"/>
  <c r="E622" i="74"/>
  <c r="F622" i="74"/>
  <c r="G622" i="74"/>
  <c r="H622" i="74"/>
  <c r="I622" i="74"/>
  <c r="J622" i="74"/>
  <c r="K622" i="74"/>
  <c r="C622" i="74"/>
  <c r="D604" i="74"/>
  <c r="E604" i="74"/>
  <c r="F604" i="74"/>
  <c r="G604" i="74"/>
  <c r="H604" i="74"/>
  <c r="I604" i="74"/>
  <c r="J604" i="74"/>
  <c r="K604" i="74"/>
  <c r="C604" i="74"/>
  <c r="D586" i="74"/>
  <c r="E586" i="74"/>
  <c r="F586" i="74"/>
  <c r="G586" i="74"/>
  <c r="H586" i="74"/>
  <c r="I586" i="74"/>
  <c r="J586" i="74"/>
  <c r="K586" i="74"/>
  <c r="C586" i="74"/>
  <c r="D561" i="74"/>
  <c r="E561" i="74"/>
  <c r="F561" i="74"/>
  <c r="G561" i="74"/>
  <c r="H561" i="74"/>
  <c r="I561" i="74"/>
  <c r="J561" i="74"/>
  <c r="K561" i="74"/>
  <c r="C561" i="74"/>
  <c r="C547" i="74"/>
  <c r="D526" i="74"/>
  <c r="E526" i="74"/>
  <c r="F526" i="74"/>
  <c r="G526" i="74"/>
  <c r="H526" i="74"/>
  <c r="I526" i="74"/>
  <c r="J526" i="74"/>
  <c r="K526" i="74"/>
  <c r="C526" i="74"/>
  <c r="D405" i="74"/>
  <c r="E405" i="74"/>
  <c r="F405" i="74"/>
  <c r="G405" i="74"/>
  <c r="H405" i="74"/>
  <c r="I405" i="74"/>
  <c r="J405" i="74"/>
  <c r="K405" i="74"/>
  <c r="C405" i="74"/>
  <c r="D388" i="74"/>
  <c r="E388" i="74"/>
  <c r="F388" i="74"/>
  <c r="G388" i="74"/>
  <c r="H388" i="74"/>
  <c r="I388" i="74"/>
  <c r="J388" i="74"/>
  <c r="K388" i="74"/>
  <c r="C388" i="74"/>
  <c r="D373" i="74"/>
  <c r="E373" i="74"/>
  <c r="F373" i="74"/>
  <c r="G373" i="74"/>
  <c r="H373" i="74"/>
  <c r="I373" i="74"/>
  <c r="J373" i="74"/>
  <c r="K373" i="74"/>
  <c r="C373" i="74"/>
  <c r="D356" i="74"/>
  <c r="E356" i="74"/>
  <c r="F356" i="74"/>
  <c r="G356" i="74"/>
  <c r="H356" i="74"/>
  <c r="I356" i="74"/>
  <c r="J356" i="74"/>
  <c r="K356" i="74"/>
  <c r="C356" i="74"/>
  <c r="J333" i="74"/>
  <c r="D333" i="74"/>
  <c r="E333" i="74"/>
  <c r="F333" i="74"/>
  <c r="G333" i="74"/>
  <c r="H333" i="74"/>
  <c r="I333" i="74"/>
  <c r="K333" i="74"/>
  <c r="C333" i="74"/>
  <c r="C318" i="74"/>
  <c r="C299" i="74"/>
  <c r="C282" i="74"/>
  <c r="K547" i="74"/>
  <c r="J547" i="74"/>
  <c r="I547" i="74"/>
  <c r="H547" i="74"/>
  <c r="G547" i="74"/>
  <c r="F547" i="74"/>
  <c r="E547" i="74"/>
  <c r="D547" i="74"/>
  <c r="D318" i="74"/>
  <c r="E318" i="74"/>
  <c r="F318" i="74"/>
  <c r="G318" i="74"/>
  <c r="H318" i="74"/>
  <c r="I318" i="74"/>
  <c r="J318" i="74"/>
  <c r="K318" i="74"/>
  <c r="D299" i="74"/>
  <c r="E299" i="74"/>
  <c r="F299" i="74"/>
  <c r="G299" i="74"/>
  <c r="H299" i="74"/>
  <c r="I299" i="74"/>
  <c r="J299" i="74"/>
  <c r="K299" i="74"/>
  <c r="D282" i="74"/>
  <c r="E282" i="74"/>
  <c r="F282" i="74"/>
  <c r="G282" i="74"/>
  <c r="H282" i="74"/>
  <c r="I282" i="74"/>
  <c r="J282" i="74"/>
  <c r="K282" i="74"/>
  <c r="D267" i="74"/>
  <c r="E267" i="74"/>
  <c r="F267" i="74"/>
  <c r="G267" i="74"/>
  <c r="H267" i="74"/>
  <c r="I267" i="74"/>
  <c r="J267" i="74"/>
  <c r="K267" i="74"/>
  <c r="C267" i="74"/>
  <c r="D250" i="74"/>
  <c r="E250" i="74"/>
  <c r="F250" i="74"/>
  <c r="G250" i="74"/>
  <c r="H250" i="74"/>
  <c r="I250" i="74"/>
  <c r="J250" i="74"/>
  <c r="K250" i="74"/>
  <c r="C250" i="74"/>
  <c r="D227" i="74"/>
  <c r="E227" i="74"/>
  <c r="F227" i="74"/>
  <c r="G227" i="74"/>
  <c r="H227" i="74"/>
  <c r="I227" i="74"/>
  <c r="J227" i="74"/>
  <c r="K227" i="74"/>
  <c r="C227" i="74"/>
  <c r="C213" i="74"/>
  <c r="D213" i="74"/>
  <c r="E213" i="74"/>
  <c r="F213" i="74"/>
  <c r="G213" i="74"/>
  <c r="H213" i="74"/>
  <c r="I213" i="74"/>
  <c r="J213" i="74"/>
  <c r="K213" i="74"/>
  <c r="C269" i="78" l="1"/>
  <c r="D269" i="78"/>
  <c r="E269" i="78"/>
  <c r="H269" i="78"/>
  <c r="E219" i="78"/>
  <c r="D219" i="78"/>
  <c r="C219" i="78"/>
  <c r="E206" i="78"/>
  <c r="D206" i="78"/>
  <c r="C206" i="78"/>
  <c r="E192" i="78"/>
  <c r="D192" i="78"/>
  <c r="C192" i="78"/>
  <c r="E178" i="78"/>
  <c r="D178" i="78"/>
  <c r="C178" i="78"/>
  <c r="E165" i="78"/>
  <c r="D165" i="78"/>
  <c r="C165" i="78"/>
  <c r="E151" i="78"/>
  <c r="D151" i="78"/>
  <c r="C151" i="78"/>
  <c r="C137" i="78"/>
  <c r="E137" i="78"/>
  <c r="D137" i="78"/>
  <c r="E123" i="78"/>
  <c r="D123" i="78"/>
  <c r="C123" i="78"/>
  <c r="C110" i="78"/>
  <c r="D110" i="78"/>
  <c r="E110" i="78"/>
  <c r="C98" i="78"/>
  <c r="D16" i="78"/>
  <c r="E16" i="78"/>
  <c r="C16" i="78"/>
  <c r="D30" i="78"/>
  <c r="C30" i="78"/>
  <c r="E44" i="78"/>
  <c r="D44" i="78"/>
  <c r="C44" i="78"/>
  <c r="C85" i="78"/>
  <c r="D85" i="78"/>
  <c r="E85" i="78"/>
  <c r="F77" i="78"/>
  <c r="F78" i="78"/>
  <c r="F79" i="78"/>
  <c r="F80" i="78"/>
  <c r="F81" i="78"/>
  <c r="F82" i="78"/>
  <c r="F83" i="78"/>
  <c r="F84" i="78"/>
  <c r="I92" i="75"/>
  <c r="I7" i="75"/>
  <c r="F85" i="78" l="1"/>
  <c r="C155" i="74"/>
  <c r="D155" i="74"/>
  <c r="E155" i="74"/>
  <c r="F155" i="74"/>
  <c r="C156" i="74"/>
  <c r="D156" i="74"/>
  <c r="E156" i="74"/>
  <c r="F156" i="74"/>
  <c r="C157" i="74"/>
  <c r="D157" i="74"/>
  <c r="E157" i="74"/>
  <c r="F157" i="74"/>
  <c r="C158" i="74"/>
  <c r="D158" i="74"/>
  <c r="E158" i="74"/>
  <c r="F158" i="74"/>
  <c r="C159" i="74"/>
  <c r="D159" i="74"/>
  <c r="E159" i="74"/>
  <c r="F159" i="74"/>
  <c r="C160" i="74"/>
  <c r="D160" i="74"/>
  <c r="E160" i="74"/>
  <c r="F160" i="74"/>
  <c r="C161" i="74"/>
  <c r="D161" i="74"/>
  <c r="E161" i="74"/>
  <c r="F161" i="74"/>
  <c r="C162" i="74"/>
  <c r="D162" i="74"/>
  <c r="E162" i="74"/>
  <c r="F162" i="74"/>
  <c r="C163" i="74"/>
  <c r="D163" i="74"/>
  <c r="E163" i="74"/>
  <c r="F163" i="74"/>
  <c r="E122" i="74"/>
  <c r="E123" i="74"/>
  <c r="E124" i="74"/>
  <c r="E125" i="74"/>
  <c r="E126" i="74"/>
  <c r="E127" i="74"/>
  <c r="E128" i="74"/>
  <c r="E129" i="74"/>
  <c r="E121" i="74"/>
  <c r="F121" i="74"/>
  <c r="F122" i="74"/>
  <c r="F123" i="74"/>
  <c r="F124" i="74"/>
  <c r="F125" i="74"/>
  <c r="F126" i="74"/>
  <c r="F127" i="74"/>
  <c r="F128" i="74"/>
  <c r="F129" i="74"/>
  <c r="C104" i="74"/>
  <c r="D104" i="74"/>
  <c r="E104" i="74"/>
  <c r="F104" i="74"/>
  <c r="C105" i="74"/>
  <c r="D105" i="74"/>
  <c r="E105" i="74"/>
  <c r="F105" i="74"/>
  <c r="C106" i="74"/>
  <c r="D106" i="74"/>
  <c r="E106" i="74"/>
  <c r="F106" i="74"/>
  <c r="C107" i="74"/>
  <c r="D107" i="74"/>
  <c r="E107" i="74"/>
  <c r="F107" i="74"/>
  <c r="G87" i="74"/>
  <c r="G88" i="74"/>
  <c r="G89" i="74"/>
  <c r="G90" i="74"/>
  <c r="G91" i="74"/>
  <c r="G92" i="74"/>
  <c r="G93" i="74"/>
  <c r="G94" i="74"/>
  <c r="G95" i="74"/>
  <c r="G71" i="74"/>
  <c r="G72" i="74"/>
  <c r="G73" i="74"/>
  <c r="G74" i="74"/>
  <c r="G75" i="74"/>
  <c r="G76" i="74"/>
  <c r="G77" i="74"/>
  <c r="G78" i="74"/>
  <c r="G79" i="74"/>
  <c r="G162" i="74" l="1"/>
  <c r="G160" i="74"/>
  <c r="G158" i="74"/>
  <c r="G156" i="74"/>
  <c r="G163" i="74"/>
  <c r="G161" i="74"/>
  <c r="G159" i="74"/>
  <c r="G157" i="74"/>
  <c r="G155" i="74"/>
  <c r="G107" i="74"/>
  <c r="G106" i="74"/>
  <c r="G105" i="74"/>
  <c r="G104" i="74"/>
  <c r="G22" i="74"/>
  <c r="G23" i="74"/>
  <c r="G24" i="74"/>
  <c r="G25" i="74"/>
  <c r="G26" i="74"/>
  <c r="G27" i="74"/>
  <c r="G28" i="74"/>
  <c r="G29" i="74"/>
  <c r="G30" i="74"/>
  <c r="G6" i="74"/>
  <c r="G7" i="74"/>
  <c r="G8" i="74"/>
  <c r="G9" i="74"/>
  <c r="G10" i="74"/>
  <c r="G11" i="74"/>
  <c r="G12" i="74"/>
  <c r="G13" i="74"/>
  <c r="G14" i="74"/>
  <c r="I8" i="75" l="1"/>
  <c r="I9" i="75"/>
  <c r="I10" i="75"/>
  <c r="I11" i="75"/>
  <c r="I12" i="75"/>
  <c r="I13" i="75"/>
  <c r="I14" i="75"/>
  <c r="I82" i="75"/>
  <c r="I83" i="75"/>
  <c r="I66" i="75"/>
  <c r="I67" i="75"/>
  <c r="I68" i="75"/>
  <c r="I69" i="75"/>
  <c r="I70" i="75"/>
  <c r="I71" i="75"/>
  <c r="I72" i="75"/>
  <c r="G188" i="75" l="1"/>
  <c r="F188" i="75"/>
  <c r="D188" i="75"/>
  <c r="C188" i="75"/>
  <c r="I187" i="75"/>
  <c r="I186" i="75"/>
  <c r="I185" i="75"/>
  <c r="E188" i="75" l="1"/>
  <c r="I188" i="75"/>
  <c r="H188" i="75"/>
  <c r="H282" i="78"/>
  <c r="F282" i="78"/>
  <c r="E282" i="78"/>
  <c r="D282" i="78"/>
  <c r="C282" i="78"/>
  <c r="D98" i="78"/>
  <c r="F43" i="78"/>
  <c r="F42" i="78"/>
  <c r="F41" i="78"/>
  <c r="F40" i="78"/>
  <c r="F39" i="78"/>
  <c r="F38" i="78"/>
  <c r="F37" i="78"/>
  <c r="E30" i="78"/>
  <c r="F29" i="78"/>
  <c r="F28" i="78"/>
  <c r="F27" i="78"/>
  <c r="F26" i="78"/>
  <c r="F25" i="78"/>
  <c r="F24" i="78"/>
  <c r="F23" i="78"/>
  <c r="F22" i="78"/>
  <c r="F15" i="78"/>
  <c r="F14" i="78"/>
  <c r="F13" i="78"/>
  <c r="F12" i="78"/>
  <c r="F11" i="78"/>
  <c r="F10" i="78"/>
  <c r="F9" i="78"/>
  <c r="F8" i="78"/>
  <c r="F16" i="78" l="1"/>
  <c r="F44" i="78"/>
  <c r="F30" i="78"/>
  <c r="I212" i="75" l="1"/>
  <c r="I211" i="75"/>
  <c r="I210" i="75"/>
  <c r="I162" i="75"/>
  <c r="I161" i="75"/>
  <c r="I160" i="75"/>
  <c r="I136" i="75"/>
  <c r="I135" i="75"/>
  <c r="I134" i="75"/>
  <c r="I109" i="75"/>
  <c r="I108" i="75"/>
  <c r="I107" i="75"/>
  <c r="I81" i="75"/>
  <c r="G260" i="75"/>
  <c r="F260" i="75"/>
  <c r="D260" i="75"/>
  <c r="E260" i="75" s="1"/>
  <c r="C260" i="75"/>
  <c r="G213" i="75"/>
  <c r="F213" i="75"/>
  <c r="D213" i="75"/>
  <c r="C213" i="75"/>
  <c r="G163" i="75"/>
  <c r="F163" i="75"/>
  <c r="D163" i="75"/>
  <c r="E163" i="75" s="1"/>
  <c r="C163" i="75"/>
  <c r="I170" i="75"/>
  <c r="I171" i="75"/>
  <c r="I172" i="75"/>
  <c r="I173" i="75"/>
  <c r="I174" i="75"/>
  <c r="I175" i="75"/>
  <c r="I176" i="75"/>
  <c r="I177" i="75"/>
  <c r="C178" i="75"/>
  <c r="D178" i="75"/>
  <c r="I178" i="75" s="1"/>
  <c r="F178" i="75"/>
  <c r="G178" i="75"/>
  <c r="G137" i="75"/>
  <c r="F137" i="75"/>
  <c r="D137" i="75"/>
  <c r="E137" i="75" s="1"/>
  <c r="C137" i="75"/>
  <c r="G110" i="75"/>
  <c r="F110" i="75"/>
  <c r="H110" i="75" s="1"/>
  <c r="D110" i="75"/>
  <c r="E110" i="75" s="1"/>
  <c r="C110" i="75"/>
  <c r="G84" i="75"/>
  <c r="F84" i="75"/>
  <c r="D84" i="75"/>
  <c r="E84" i="75" s="1"/>
  <c r="C84" i="75"/>
  <c r="G203" i="75"/>
  <c r="F203" i="75"/>
  <c r="D203" i="75"/>
  <c r="E203" i="75" s="1"/>
  <c r="C203" i="75"/>
  <c r="C100" i="75"/>
  <c r="D100" i="75"/>
  <c r="I100" i="75" s="1"/>
  <c r="E100" i="75"/>
  <c r="F100" i="75"/>
  <c r="G100" i="75"/>
  <c r="D126" i="75"/>
  <c r="G153" i="75"/>
  <c r="I153" i="75" s="1"/>
  <c r="F153" i="75"/>
  <c r="D153" i="75"/>
  <c r="C153" i="75"/>
  <c r="E153" i="75" s="1"/>
  <c r="G126" i="75"/>
  <c r="I126" i="75" s="1"/>
  <c r="F126" i="75"/>
  <c r="C126" i="75"/>
  <c r="G73" i="75"/>
  <c r="I73" i="75" s="1"/>
  <c r="F73" i="75"/>
  <c r="D73" i="75"/>
  <c r="C73" i="75"/>
  <c r="E73" i="75" s="1"/>
  <c r="G58" i="75"/>
  <c r="F58" i="75"/>
  <c r="D58" i="75"/>
  <c r="C58" i="75"/>
  <c r="E58" i="75" s="1"/>
  <c r="G42" i="75"/>
  <c r="F42" i="75"/>
  <c r="D42" i="75"/>
  <c r="C42" i="75"/>
  <c r="E42" i="75" s="1"/>
  <c r="I220" i="75"/>
  <c r="I221" i="75"/>
  <c r="I222" i="75"/>
  <c r="I223" i="75"/>
  <c r="I224" i="75"/>
  <c r="I225" i="75"/>
  <c r="I226" i="75"/>
  <c r="I227" i="75"/>
  <c r="I228" i="75"/>
  <c r="I229" i="75"/>
  <c r="I232" i="75"/>
  <c r="G26" i="75"/>
  <c r="F26" i="75"/>
  <c r="D26" i="75"/>
  <c r="C26" i="75"/>
  <c r="I25" i="75"/>
  <c r="I24" i="75"/>
  <c r="I23" i="75"/>
  <c r="I301" i="75"/>
  <c r="I284" i="75"/>
  <c r="I268" i="75"/>
  <c r="I258" i="75"/>
  <c r="H312" i="75"/>
  <c r="E312" i="75"/>
  <c r="C312" i="75"/>
  <c r="D312" i="75"/>
  <c r="F312" i="75"/>
  <c r="G312" i="75"/>
  <c r="H293" i="75"/>
  <c r="E293" i="75"/>
  <c r="C293" i="75"/>
  <c r="D293" i="75"/>
  <c r="F293" i="75"/>
  <c r="G293" i="75"/>
  <c r="H273" i="75"/>
  <c r="E273" i="75"/>
  <c r="C273" i="75"/>
  <c r="D273" i="75"/>
  <c r="F273" i="75"/>
  <c r="G273" i="75"/>
  <c r="I302" i="75"/>
  <c r="I303" i="75"/>
  <c r="I304" i="75"/>
  <c r="I305" i="75"/>
  <c r="I306" i="75"/>
  <c r="I307" i="75"/>
  <c r="I308" i="75"/>
  <c r="I309" i="75"/>
  <c r="I311" i="75"/>
  <c r="I283" i="75"/>
  <c r="I285" i="75"/>
  <c r="I286" i="75"/>
  <c r="I287" i="75"/>
  <c r="I288" i="75"/>
  <c r="I289" i="75"/>
  <c r="I292" i="75"/>
  <c r="I282" i="75"/>
  <c r="I272" i="75"/>
  <c r="I259" i="75"/>
  <c r="I256" i="75"/>
  <c r="I241" i="75"/>
  <c r="H249" i="75"/>
  <c r="I242" i="75"/>
  <c r="I243" i="75"/>
  <c r="I244" i="75"/>
  <c r="I245" i="75"/>
  <c r="I246" i="75"/>
  <c r="I247" i="75"/>
  <c r="I248" i="75"/>
  <c r="G249" i="75"/>
  <c r="I249" i="75" s="1"/>
  <c r="F249" i="75"/>
  <c r="E249" i="75"/>
  <c r="D249" i="75"/>
  <c r="C249" i="75"/>
  <c r="H233" i="75"/>
  <c r="G233" i="75"/>
  <c r="I233" i="75" s="1"/>
  <c r="F233" i="75"/>
  <c r="E233" i="75"/>
  <c r="D233" i="75"/>
  <c r="C233" i="75"/>
  <c r="I202" i="75"/>
  <c r="I201" i="75"/>
  <c r="I200" i="75"/>
  <c r="I199" i="75"/>
  <c r="I198" i="75"/>
  <c r="I197" i="75"/>
  <c r="I196" i="75"/>
  <c r="I195" i="75"/>
  <c r="I152" i="75"/>
  <c r="I151" i="75"/>
  <c r="I150" i="75"/>
  <c r="I149" i="75"/>
  <c r="I148" i="75"/>
  <c r="I147" i="75"/>
  <c r="I146" i="75"/>
  <c r="I145" i="75"/>
  <c r="I125" i="75"/>
  <c r="I57" i="75"/>
  <c r="I56" i="75"/>
  <c r="I55" i="75"/>
  <c r="I54" i="75"/>
  <c r="I53" i="75"/>
  <c r="I52" i="75"/>
  <c r="I51" i="75"/>
  <c r="I50" i="75"/>
  <c r="I41" i="75"/>
  <c r="I40" i="75"/>
  <c r="I39" i="75"/>
  <c r="I38" i="75"/>
  <c r="I37" i="75"/>
  <c r="I36" i="75"/>
  <c r="I35" i="75"/>
  <c r="I34" i="75"/>
  <c r="I119" i="75"/>
  <c r="I120" i="75"/>
  <c r="I121" i="75"/>
  <c r="I122" i="75"/>
  <c r="I123" i="75"/>
  <c r="I124" i="75"/>
  <c r="I118" i="75"/>
  <c r="I93" i="75"/>
  <c r="I94" i="75"/>
  <c r="I95" i="75"/>
  <c r="I96" i="75"/>
  <c r="I97" i="75"/>
  <c r="I98" i="75"/>
  <c r="I99" i="75"/>
  <c r="F15" i="75"/>
  <c r="G15" i="75"/>
  <c r="C15" i="75"/>
  <c r="D15" i="75"/>
  <c r="C435" i="74"/>
  <c r="D435" i="74"/>
  <c r="E435" i="74"/>
  <c r="F435" i="74"/>
  <c r="G435" i="74"/>
  <c r="H435" i="74"/>
  <c r="I435" i="74"/>
  <c r="J435" i="74"/>
  <c r="K435" i="74"/>
  <c r="C436" i="74"/>
  <c r="D436" i="74"/>
  <c r="E436" i="74"/>
  <c r="F436" i="74"/>
  <c r="G436" i="74"/>
  <c r="H436" i="74"/>
  <c r="I436" i="74"/>
  <c r="J436" i="74"/>
  <c r="K436" i="74"/>
  <c r="C437" i="74"/>
  <c r="D437" i="74"/>
  <c r="E437" i="74"/>
  <c r="F437" i="74"/>
  <c r="G437" i="74"/>
  <c r="H437" i="74"/>
  <c r="I437" i="74"/>
  <c r="J437" i="74"/>
  <c r="K437" i="74"/>
  <c r="C438" i="74"/>
  <c r="D438" i="74"/>
  <c r="E438" i="74"/>
  <c r="F438" i="74"/>
  <c r="G438" i="74"/>
  <c r="H438" i="74"/>
  <c r="I438" i="74"/>
  <c r="J438" i="74"/>
  <c r="K438" i="74"/>
  <c r="D434" i="74"/>
  <c r="E434" i="74"/>
  <c r="E439" i="74" s="1"/>
  <c r="F434" i="74"/>
  <c r="G434" i="74"/>
  <c r="H434" i="74"/>
  <c r="I434" i="74"/>
  <c r="I439" i="74" s="1"/>
  <c r="J434" i="74"/>
  <c r="K434" i="74"/>
  <c r="C434" i="74"/>
  <c r="K510" i="74"/>
  <c r="J510" i="74"/>
  <c r="I510" i="74"/>
  <c r="H510" i="74"/>
  <c r="G510" i="74"/>
  <c r="F510" i="74"/>
  <c r="E510" i="74"/>
  <c r="D510" i="74"/>
  <c r="C510" i="74"/>
  <c r="K509" i="74"/>
  <c r="J509" i="74"/>
  <c r="I509" i="74"/>
  <c r="H509" i="74"/>
  <c r="G509" i="74"/>
  <c r="F509" i="74"/>
  <c r="E509" i="74"/>
  <c r="D509" i="74"/>
  <c r="C509" i="74"/>
  <c r="K508" i="74"/>
  <c r="J508" i="74"/>
  <c r="I508" i="74"/>
  <c r="H508" i="74"/>
  <c r="G508" i="74"/>
  <c r="F508" i="74"/>
  <c r="E508" i="74"/>
  <c r="D508" i="74"/>
  <c r="C508" i="74"/>
  <c r="K507" i="74"/>
  <c r="J507" i="74"/>
  <c r="I507" i="74"/>
  <c r="H507" i="74"/>
  <c r="G507" i="74"/>
  <c r="F507" i="74"/>
  <c r="E507" i="74"/>
  <c r="D507" i="74"/>
  <c r="C507" i="74"/>
  <c r="K506" i="74"/>
  <c r="J506" i="74"/>
  <c r="I506" i="74"/>
  <c r="H506" i="74"/>
  <c r="G506" i="74"/>
  <c r="F506" i="74"/>
  <c r="E506" i="74"/>
  <c r="D506" i="74"/>
  <c r="C506" i="74"/>
  <c r="K505" i="74"/>
  <c r="J505" i="74"/>
  <c r="I505" i="74"/>
  <c r="H505" i="74"/>
  <c r="H511" i="74" s="1"/>
  <c r="G505" i="74"/>
  <c r="F505" i="74"/>
  <c r="E505" i="74"/>
  <c r="D505" i="74"/>
  <c r="D511" i="74" s="1"/>
  <c r="C505" i="74"/>
  <c r="K493" i="74"/>
  <c r="J493" i="74"/>
  <c r="I493" i="74"/>
  <c r="H493" i="74"/>
  <c r="G493" i="74"/>
  <c r="F493" i="74"/>
  <c r="E493" i="74"/>
  <c r="D493" i="74"/>
  <c r="C493" i="74"/>
  <c r="K492" i="74"/>
  <c r="J492" i="74"/>
  <c r="I492" i="74"/>
  <c r="H492" i="74"/>
  <c r="G492" i="74"/>
  <c r="F492" i="74"/>
  <c r="E492" i="74"/>
  <c r="D492" i="74"/>
  <c r="C492" i="74"/>
  <c r="K491" i="74"/>
  <c r="J491" i="74"/>
  <c r="I491" i="74"/>
  <c r="H491" i="74"/>
  <c r="G491" i="74"/>
  <c r="F491" i="74"/>
  <c r="E491" i="74"/>
  <c r="D491" i="74"/>
  <c r="C491" i="74"/>
  <c r="K490" i="74"/>
  <c r="J490" i="74"/>
  <c r="I490" i="74"/>
  <c r="H490" i="74"/>
  <c r="H494" i="74" s="1"/>
  <c r="G490" i="74"/>
  <c r="F490" i="74"/>
  <c r="E490" i="74"/>
  <c r="D490" i="74"/>
  <c r="D494" i="74" s="1"/>
  <c r="C490" i="74"/>
  <c r="K478" i="74"/>
  <c r="J478" i="74"/>
  <c r="I478" i="74"/>
  <c r="H478" i="74"/>
  <c r="G478" i="74"/>
  <c r="F478" i="74"/>
  <c r="E478" i="74"/>
  <c r="D478" i="74"/>
  <c r="C478" i="74"/>
  <c r="K477" i="74"/>
  <c r="J477" i="74"/>
  <c r="I477" i="74"/>
  <c r="H477" i="74"/>
  <c r="G477" i="74"/>
  <c r="F477" i="74"/>
  <c r="E477" i="74"/>
  <c r="D477" i="74"/>
  <c r="C477" i="74"/>
  <c r="K476" i="74"/>
  <c r="J476" i="74"/>
  <c r="I476" i="74"/>
  <c r="H476" i="74"/>
  <c r="G476" i="74"/>
  <c r="F476" i="74"/>
  <c r="E476" i="74"/>
  <c r="D476" i="74"/>
  <c r="C476" i="74"/>
  <c r="K475" i="74"/>
  <c r="J475" i="74"/>
  <c r="I475" i="74"/>
  <c r="H475" i="74"/>
  <c r="G475" i="74"/>
  <c r="F475" i="74"/>
  <c r="E475" i="74"/>
  <c r="D475" i="74"/>
  <c r="C475" i="74"/>
  <c r="K474" i="74"/>
  <c r="J474" i="74"/>
  <c r="I474" i="74"/>
  <c r="H474" i="74"/>
  <c r="G474" i="74"/>
  <c r="F474" i="74"/>
  <c r="E474" i="74"/>
  <c r="D474" i="74"/>
  <c r="C474" i="74"/>
  <c r="K473" i="74"/>
  <c r="J473" i="74"/>
  <c r="I473" i="74"/>
  <c r="H473" i="74"/>
  <c r="G473" i="74"/>
  <c r="F473" i="74"/>
  <c r="E473" i="74"/>
  <c r="D473" i="74"/>
  <c r="C473" i="74"/>
  <c r="K472" i="74"/>
  <c r="J472" i="74"/>
  <c r="I472" i="74"/>
  <c r="H472" i="74"/>
  <c r="G472" i="74"/>
  <c r="F472" i="74"/>
  <c r="E472" i="74"/>
  <c r="D472" i="74"/>
  <c r="C472" i="74"/>
  <c r="K471" i="74"/>
  <c r="J471" i="74"/>
  <c r="I471" i="74"/>
  <c r="H471" i="74"/>
  <c r="H479" i="74" s="1"/>
  <c r="G471" i="74"/>
  <c r="F471" i="74"/>
  <c r="E471" i="74"/>
  <c r="D471" i="74"/>
  <c r="D479" i="74" s="1"/>
  <c r="C471" i="74"/>
  <c r="K461" i="74"/>
  <c r="J461" i="74"/>
  <c r="I461" i="74"/>
  <c r="H461" i="74"/>
  <c r="G461" i="74"/>
  <c r="F461" i="74"/>
  <c r="E461" i="74"/>
  <c r="D461" i="74"/>
  <c r="C461" i="74"/>
  <c r="K460" i="74"/>
  <c r="J460" i="74"/>
  <c r="I460" i="74"/>
  <c r="H460" i="74"/>
  <c r="G460" i="74"/>
  <c r="F460" i="74"/>
  <c r="E460" i="74"/>
  <c r="D460" i="74"/>
  <c r="C460" i="74"/>
  <c r="K459" i="74"/>
  <c r="J459" i="74"/>
  <c r="I459" i="74"/>
  <c r="H459" i="74"/>
  <c r="G459" i="74"/>
  <c r="F459" i="74"/>
  <c r="E459" i="74"/>
  <c r="D459" i="74"/>
  <c r="C459" i="74"/>
  <c r="K458" i="74"/>
  <c r="J458" i="74"/>
  <c r="I458" i="74"/>
  <c r="H458" i="74"/>
  <c r="G458" i="74"/>
  <c r="F458" i="74"/>
  <c r="E458" i="74"/>
  <c r="D458" i="74"/>
  <c r="C458" i="74"/>
  <c r="K457" i="74"/>
  <c r="J457" i="74"/>
  <c r="I457" i="74"/>
  <c r="H457" i="74"/>
  <c r="G457" i="74"/>
  <c r="F457" i="74"/>
  <c r="E457" i="74"/>
  <c r="D457" i="74"/>
  <c r="C457" i="74"/>
  <c r="K456" i="74"/>
  <c r="J456" i="74"/>
  <c r="I456" i="74"/>
  <c r="H456" i="74"/>
  <c r="G456" i="74"/>
  <c r="F456" i="74"/>
  <c r="E456" i="74"/>
  <c r="D456" i="74"/>
  <c r="C456" i="74"/>
  <c r="K455" i="74"/>
  <c r="J455" i="74"/>
  <c r="I455" i="74"/>
  <c r="H455" i="74"/>
  <c r="G455" i="74"/>
  <c r="F455" i="74"/>
  <c r="E455" i="74"/>
  <c r="D455" i="74"/>
  <c r="C455" i="74"/>
  <c r="K454" i="74"/>
  <c r="J454" i="74"/>
  <c r="I454" i="74"/>
  <c r="H454" i="74"/>
  <c r="G454" i="74"/>
  <c r="F454" i="74"/>
  <c r="E454" i="74"/>
  <c r="D454" i="74"/>
  <c r="C454" i="74"/>
  <c r="K453" i="74"/>
  <c r="J453" i="74"/>
  <c r="I453" i="74"/>
  <c r="H453" i="74"/>
  <c r="G453" i="74"/>
  <c r="F453" i="74"/>
  <c r="E453" i="74"/>
  <c r="D453" i="74"/>
  <c r="C453" i="74"/>
  <c r="K452" i="74"/>
  <c r="J452" i="74"/>
  <c r="I452" i="74"/>
  <c r="H452" i="74"/>
  <c r="G452" i="74"/>
  <c r="F452" i="74"/>
  <c r="E452" i="74"/>
  <c r="D452" i="74"/>
  <c r="C452" i="74"/>
  <c r="K451" i="74"/>
  <c r="J451" i="74"/>
  <c r="I451" i="74"/>
  <c r="H451" i="74"/>
  <c r="G451" i="74"/>
  <c r="F451" i="74"/>
  <c r="E451" i="74"/>
  <c r="D451" i="74"/>
  <c r="C451" i="74"/>
  <c r="K450" i="74"/>
  <c r="J450" i="74"/>
  <c r="I450" i="74"/>
  <c r="H450" i="74"/>
  <c r="G450" i="74"/>
  <c r="F450" i="74"/>
  <c r="E450" i="74"/>
  <c r="D450" i="74"/>
  <c r="C450" i="74"/>
  <c r="K449" i="74"/>
  <c r="J449" i="74"/>
  <c r="I449" i="74"/>
  <c r="I462" i="74" s="1"/>
  <c r="H449" i="74"/>
  <c r="G449" i="74"/>
  <c r="F449" i="74"/>
  <c r="E449" i="74"/>
  <c r="E462" i="74" s="1"/>
  <c r="D449" i="74"/>
  <c r="C449" i="74"/>
  <c r="K423" i="74"/>
  <c r="J423" i="74"/>
  <c r="I423" i="74"/>
  <c r="H423" i="74"/>
  <c r="G423" i="74"/>
  <c r="F423" i="74"/>
  <c r="E423" i="74"/>
  <c r="D423" i="74"/>
  <c r="C423" i="74"/>
  <c r="K422" i="74"/>
  <c r="J422" i="74"/>
  <c r="I422" i="74"/>
  <c r="H422" i="74"/>
  <c r="G422" i="74"/>
  <c r="F422" i="74"/>
  <c r="E422" i="74"/>
  <c r="D422" i="74"/>
  <c r="C422" i="74"/>
  <c r="K421" i="74"/>
  <c r="J421" i="74"/>
  <c r="I421" i="74"/>
  <c r="H421" i="74"/>
  <c r="G421" i="74"/>
  <c r="F421" i="74"/>
  <c r="E421" i="74"/>
  <c r="D421" i="74"/>
  <c r="C421" i="74"/>
  <c r="K420" i="74"/>
  <c r="J420" i="74"/>
  <c r="I420" i="74"/>
  <c r="H420" i="74"/>
  <c r="G420" i="74"/>
  <c r="F420" i="74"/>
  <c r="E420" i="74"/>
  <c r="D420" i="74"/>
  <c r="C420" i="74"/>
  <c r="K419" i="74"/>
  <c r="J419" i="74"/>
  <c r="I419" i="74"/>
  <c r="H419" i="74"/>
  <c r="G419" i="74"/>
  <c r="F419" i="74"/>
  <c r="E419" i="74"/>
  <c r="D419" i="74"/>
  <c r="C419" i="74"/>
  <c r="K418" i="74"/>
  <c r="J418" i="74"/>
  <c r="I418" i="74"/>
  <c r="H418" i="74"/>
  <c r="G418" i="74"/>
  <c r="F418" i="74"/>
  <c r="E418" i="74"/>
  <c r="D418" i="74"/>
  <c r="C418" i="74"/>
  <c r="K417" i="74"/>
  <c r="J417" i="74"/>
  <c r="I417" i="74"/>
  <c r="H417" i="74"/>
  <c r="G417" i="74"/>
  <c r="F417" i="74"/>
  <c r="E417" i="74"/>
  <c r="D417" i="74"/>
  <c r="C417" i="74"/>
  <c r="K416" i="74"/>
  <c r="J416" i="74"/>
  <c r="I416" i="74"/>
  <c r="H416" i="74"/>
  <c r="G416" i="74"/>
  <c r="F416" i="74"/>
  <c r="E416" i="74"/>
  <c r="D416" i="74"/>
  <c r="C416" i="74"/>
  <c r="K415" i="74"/>
  <c r="J415" i="74"/>
  <c r="J424" i="74" s="1"/>
  <c r="I415" i="74"/>
  <c r="H415" i="74"/>
  <c r="G415" i="74"/>
  <c r="F415" i="74"/>
  <c r="F424" i="74" s="1"/>
  <c r="E415" i="74"/>
  <c r="D415" i="74"/>
  <c r="C415" i="74"/>
  <c r="D196" i="74"/>
  <c r="C196" i="74"/>
  <c r="D195" i="74"/>
  <c r="C195" i="74"/>
  <c r="D194" i="74"/>
  <c r="C194" i="74"/>
  <c r="D193" i="74"/>
  <c r="C193" i="74"/>
  <c r="D192" i="74"/>
  <c r="C192" i="74"/>
  <c r="D191" i="74"/>
  <c r="C191" i="74"/>
  <c r="D190" i="74"/>
  <c r="C190" i="74"/>
  <c r="D189" i="74"/>
  <c r="C189" i="74"/>
  <c r="D188" i="74"/>
  <c r="C188" i="74"/>
  <c r="F146" i="74"/>
  <c r="F180" i="74" s="1"/>
  <c r="E146" i="74"/>
  <c r="D146" i="74"/>
  <c r="D180" i="74" s="1"/>
  <c r="C146" i="74"/>
  <c r="F145" i="74"/>
  <c r="F179" i="74" s="1"/>
  <c r="E145" i="74"/>
  <c r="E179" i="74" s="1"/>
  <c r="D145" i="74"/>
  <c r="D179" i="74" s="1"/>
  <c r="C145" i="74"/>
  <c r="F144" i="74"/>
  <c r="F178" i="74" s="1"/>
  <c r="E144" i="74"/>
  <c r="D144" i="74"/>
  <c r="D178" i="74" s="1"/>
  <c r="C144" i="74"/>
  <c r="F143" i="74"/>
  <c r="E143" i="74"/>
  <c r="E177" i="74" s="1"/>
  <c r="D143" i="74"/>
  <c r="D177" i="74" s="1"/>
  <c r="C143" i="74"/>
  <c r="F142" i="74"/>
  <c r="E142" i="74"/>
  <c r="D142" i="74"/>
  <c r="D176" i="74" s="1"/>
  <c r="C142" i="74"/>
  <c r="F141" i="74"/>
  <c r="E141" i="74"/>
  <c r="D141" i="74"/>
  <c r="D175" i="74" s="1"/>
  <c r="C141" i="74"/>
  <c r="F140" i="74"/>
  <c r="E140" i="74"/>
  <c r="D140" i="74"/>
  <c r="D174" i="74" s="1"/>
  <c r="C140" i="74"/>
  <c r="F139" i="74"/>
  <c r="E139" i="74"/>
  <c r="D139" i="74"/>
  <c r="D173" i="74" s="1"/>
  <c r="C139" i="74"/>
  <c r="F138" i="74"/>
  <c r="E138" i="74"/>
  <c r="D138" i="74"/>
  <c r="D172" i="74" s="1"/>
  <c r="C138" i="74"/>
  <c r="F112" i="74"/>
  <c r="E112" i="74"/>
  <c r="D112" i="74"/>
  <c r="C112" i="74"/>
  <c r="F111" i="74"/>
  <c r="E111" i="74"/>
  <c r="D111" i="74"/>
  <c r="C111" i="74"/>
  <c r="F110" i="74"/>
  <c r="E110" i="74"/>
  <c r="D110" i="74"/>
  <c r="C110" i="74"/>
  <c r="F109" i="74"/>
  <c r="E109" i="74"/>
  <c r="D109" i="74"/>
  <c r="C109" i="74"/>
  <c r="F108" i="74"/>
  <c r="E108" i="74"/>
  <c r="D108" i="74"/>
  <c r="C108" i="74"/>
  <c r="F63" i="74"/>
  <c r="F62" i="74"/>
  <c r="F61" i="74"/>
  <c r="F60" i="74"/>
  <c r="F59" i="74"/>
  <c r="F58" i="74"/>
  <c r="F57" i="74"/>
  <c r="F56" i="74"/>
  <c r="F55" i="74"/>
  <c r="F46" i="74"/>
  <c r="E46" i="74"/>
  <c r="D46" i="74"/>
  <c r="C46" i="74"/>
  <c r="F45" i="74"/>
  <c r="E45" i="74"/>
  <c r="D45" i="74"/>
  <c r="C45" i="74"/>
  <c r="F44" i="74"/>
  <c r="E44" i="74"/>
  <c r="D44" i="74"/>
  <c r="C44" i="74"/>
  <c r="F43" i="74"/>
  <c r="E43" i="74"/>
  <c r="D43" i="74"/>
  <c r="C43" i="74"/>
  <c r="F42" i="74"/>
  <c r="E42" i="74"/>
  <c r="D42" i="74"/>
  <c r="C42" i="74"/>
  <c r="F41" i="74"/>
  <c r="E41" i="74"/>
  <c r="D41" i="74"/>
  <c r="C41" i="74"/>
  <c r="F40" i="74"/>
  <c r="E40" i="74"/>
  <c r="D40" i="74"/>
  <c r="C40" i="74"/>
  <c r="F39" i="74"/>
  <c r="E39" i="74"/>
  <c r="D39" i="74"/>
  <c r="C39" i="74"/>
  <c r="F38" i="74"/>
  <c r="E38" i="74"/>
  <c r="D38" i="74"/>
  <c r="C38" i="74"/>
  <c r="E9" i="60"/>
  <c r="E10" i="60"/>
  <c r="E11" i="60"/>
  <c r="E12" i="60"/>
  <c r="E13" i="60"/>
  <c r="E14" i="60"/>
  <c r="E15" i="60"/>
  <c r="E16" i="60"/>
  <c r="E8" i="60"/>
  <c r="I42" i="75"/>
  <c r="E126" i="75"/>
  <c r="H126" i="75"/>
  <c r="H260" i="75"/>
  <c r="H163" i="75"/>
  <c r="K424" i="74" l="1"/>
  <c r="E479" i="74"/>
  <c r="I494" i="74"/>
  <c r="E511" i="74"/>
  <c r="I511" i="74"/>
  <c r="C439" i="74"/>
  <c r="H439" i="74"/>
  <c r="D439" i="74"/>
  <c r="G424" i="74"/>
  <c r="J462" i="74"/>
  <c r="E494" i="74"/>
  <c r="D424" i="74"/>
  <c r="H424" i="74"/>
  <c r="C462" i="74"/>
  <c r="G462" i="74"/>
  <c r="K462" i="74"/>
  <c r="F479" i="74"/>
  <c r="J479" i="74"/>
  <c r="F494" i="74"/>
  <c r="J494" i="74"/>
  <c r="F511" i="74"/>
  <c r="J511" i="74"/>
  <c r="K439" i="74"/>
  <c r="G439" i="74"/>
  <c r="C424" i="74"/>
  <c r="F462" i="74"/>
  <c r="I479" i="74"/>
  <c r="E424" i="74"/>
  <c r="I424" i="74"/>
  <c r="D462" i="74"/>
  <c r="H462" i="74"/>
  <c r="C479" i="74"/>
  <c r="G479" i="74"/>
  <c r="K479" i="74"/>
  <c r="C494" i="74"/>
  <c r="G494" i="74"/>
  <c r="K494" i="74"/>
  <c r="C511" i="74"/>
  <c r="G511" i="74"/>
  <c r="K511" i="74"/>
  <c r="J439" i="74"/>
  <c r="F439" i="74"/>
  <c r="E189" i="74"/>
  <c r="E191" i="74"/>
  <c r="E193" i="74"/>
  <c r="E195" i="74"/>
  <c r="G108" i="74"/>
  <c r="G109" i="74"/>
  <c r="G110" i="74"/>
  <c r="G111" i="74"/>
  <c r="G112" i="74"/>
  <c r="G139" i="74"/>
  <c r="G140" i="74"/>
  <c r="G141" i="74"/>
  <c r="G142" i="74"/>
  <c r="G143" i="74"/>
  <c r="G144" i="74"/>
  <c r="C172" i="74"/>
  <c r="G138" i="74"/>
  <c r="E188" i="74"/>
  <c r="E190" i="74"/>
  <c r="E192" i="74"/>
  <c r="E194" i="74"/>
  <c r="E196" i="74"/>
  <c r="C180" i="74"/>
  <c r="G146" i="74"/>
  <c r="C179" i="74"/>
  <c r="G179" i="74" s="1"/>
  <c r="G145" i="74"/>
  <c r="H15" i="75"/>
  <c r="I273" i="75"/>
  <c r="I293" i="75"/>
  <c r="I312" i="75"/>
  <c r="E26" i="75"/>
  <c r="H73" i="75"/>
  <c r="I203" i="75"/>
  <c r="I84" i="75"/>
  <c r="I110" i="75"/>
  <c r="I137" i="75"/>
  <c r="E178" i="75"/>
  <c r="I163" i="75"/>
  <c r="H213" i="75"/>
  <c r="I260" i="75"/>
  <c r="H26" i="75"/>
  <c r="I58" i="75"/>
  <c r="H153" i="75"/>
  <c r="H100" i="75"/>
  <c r="H178" i="75"/>
  <c r="E213" i="75"/>
  <c r="E180" i="74"/>
  <c r="F189" i="74"/>
  <c r="F191" i="74"/>
  <c r="F193" i="74"/>
  <c r="G38" i="74"/>
  <c r="G39" i="74"/>
  <c r="G41" i="74"/>
  <c r="G42" i="74"/>
  <c r="G44" i="74"/>
  <c r="G45" i="74"/>
  <c r="G46" i="74"/>
  <c r="E174" i="74"/>
  <c r="E178" i="74"/>
  <c r="G40" i="74"/>
  <c r="G43" i="74"/>
  <c r="F192" i="74"/>
  <c r="H42" i="75"/>
  <c r="I213" i="75"/>
  <c r="H137" i="75"/>
  <c r="H84" i="75"/>
  <c r="I26" i="75"/>
  <c r="H203" i="75"/>
  <c r="H58" i="75"/>
  <c r="E15" i="75"/>
  <c r="F194" i="74"/>
  <c r="F173" i="74"/>
  <c r="F177" i="74"/>
  <c r="E172" i="74"/>
  <c r="E173" i="74"/>
  <c r="E175" i="74"/>
  <c r="E176" i="74"/>
  <c r="C175" i="74"/>
  <c r="F190" i="74"/>
  <c r="F172" i="74"/>
  <c r="F174" i="74"/>
  <c r="C173" i="74"/>
  <c r="C174" i="74"/>
  <c r="F175" i="74"/>
  <c r="F176" i="74"/>
  <c r="F196" i="74"/>
  <c r="C176" i="74"/>
  <c r="F188" i="74"/>
  <c r="C177" i="74"/>
  <c r="G177" i="74" s="1"/>
  <c r="C178" i="74"/>
  <c r="F195" i="74"/>
  <c r="G175" i="74" l="1"/>
  <c r="G173" i="74"/>
  <c r="G178" i="74"/>
  <c r="G180" i="74"/>
  <c r="G176" i="74"/>
  <c r="G174" i="74"/>
  <c r="G172" i="74"/>
</calcChain>
</file>

<file path=xl/sharedStrings.xml><?xml version="1.0" encoding="utf-8"?>
<sst xmlns="http://schemas.openxmlformats.org/spreadsheetml/2006/main" count="2270" uniqueCount="501">
  <si>
    <t>Contents:</t>
  </si>
  <si>
    <t>Notes</t>
  </si>
  <si>
    <t>Notes:</t>
  </si>
  <si>
    <t>Back to contents</t>
  </si>
  <si>
    <t>Total</t>
  </si>
  <si>
    <t xml:space="preserve">Annual Funding Survey: 2020/21 Data Tables </t>
  </si>
  <si>
    <t>About the 2020/21 Survey</t>
  </si>
  <si>
    <t>In 2020/21, organisations completed the survey using an Excel spreadsheet template.  The survey was available to all 97 clients from January 2021, with the deadline 31 May, 2021.  All 97 clients returned a completed survey.</t>
  </si>
  <si>
    <t>The main changes made to the survey in 2020/21 were:</t>
  </si>
  <si>
    <t>1. The removal of the narrative case study section, describing project level activity.</t>
  </si>
  <si>
    <t>2. The addition of a ‘specialist staff’ employment category to reflect The change in skills organisations are recruiting.</t>
  </si>
  <si>
    <t>4. New (minor) income and expenditure categories have been added to reflect the diversification in income and expenditure sources</t>
  </si>
  <si>
    <t>5. We now ask organisations to estimate face-to-face contact hours spent delivering participation work and provide details of this digital output.</t>
  </si>
  <si>
    <t>6. To reflect the variety of access needs organisations provide people with disabilities, we have refined our accessibility question.</t>
  </si>
  <si>
    <t xml:space="preserve">3. The inclusion of new workforce employment classifications to reflect changes in gender identity and sexual orientation.  These classifications </t>
  </si>
  <si>
    <t>have been extended to include all employment areas, including board members.</t>
  </si>
  <si>
    <t>Data verification</t>
  </si>
  <si>
    <t>In a number of instances, it has been necessary to exclude extreme responses to ensure trends displayed are an accurate reflection of the portfolio. Referred to as outliers, these figures have been removed as they obscure trends.</t>
  </si>
  <si>
    <t>Percentage changes can appear extreme in certain fields when aggregated numbers are based on the reporting of a very small number of organisations.  These figures are included in this report, for consistency and completeness, but should be regarded with appropriate caution, especially when sample sizes are small</t>
  </si>
  <si>
    <t>Data received is cross-checked with responses received over the last two previous years. Any unexplained, large scale variances were checked directly with the organisations concerned before being accepted as accurate</t>
  </si>
  <si>
    <t>Arts Council of Northern Ireland</t>
  </si>
  <si>
    <t>Survey template and guidance notes</t>
  </si>
  <si>
    <t>2020/21 survey guidance notes</t>
  </si>
  <si>
    <t xml:space="preserve">The survey guidance notes can be found here: </t>
  </si>
  <si>
    <t>The survey template can be found here:</t>
  </si>
  <si>
    <t>2020/21 survey template</t>
  </si>
  <si>
    <t>2021/22</t>
  </si>
  <si>
    <t>Combined Arts</t>
  </si>
  <si>
    <t>Music</t>
  </si>
  <si>
    <t>Drama</t>
  </si>
  <si>
    <t>Visual Arts</t>
  </si>
  <si>
    <t>Traditional Arts</t>
  </si>
  <si>
    <t>Circus/Street Theatre/Carnival</t>
  </si>
  <si>
    <t>Literature</t>
  </si>
  <si>
    <t>Dance</t>
  </si>
  <si>
    <t>Number of organisations</t>
  </si>
  <si>
    <t>Sum of awards made (£)</t>
  </si>
  <si>
    <t>Mean of awards made (£)</t>
  </si>
  <si>
    <t>% of total (sum)</t>
  </si>
  <si>
    <t>Belfast</t>
  </si>
  <si>
    <t>Derry City and Strabane</t>
  </si>
  <si>
    <t>Armagh City, Banbridge and Craigavon</t>
  </si>
  <si>
    <t>Ards and North Down</t>
  </si>
  <si>
    <t>Newry, Mourne and Down</t>
  </si>
  <si>
    <t>ROI</t>
  </si>
  <si>
    <t>Causeway Coast and Glens</t>
  </si>
  <si>
    <t>Lisburn and Castlereagh</t>
  </si>
  <si>
    <t>Fermanagh and Omagh</t>
  </si>
  <si>
    <t>Mid Ulster</t>
  </si>
  <si>
    <t xml:space="preserve">1.  Relates to location of administrative 'home bases' only, not the location of activities delivered.  </t>
  </si>
  <si>
    <t xml:space="preserve">2. Organisations based in RoI have an all island remit and deliver a proportion of activity on behalf of artists / organisations based in Northern Ireland </t>
  </si>
  <si>
    <t xml:space="preserve">3. There are no organisations currently in receipt of Annual Funding within the Mid and East Antrim and Antrim/Newtownabbey LGDs </t>
  </si>
  <si>
    <t>2</t>
  </si>
  <si>
    <t>3</t>
  </si>
  <si>
    <t>4</t>
  </si>
  <si>
    <t>5</t>
  </si>
  <si>
    <t>6</t>
  </si>
  <si>
    <t>7</t>
  </si>
  <si>
    <t>8</t>
  </si>
  <si>
    <t>9</t>
  </si>
  <si>
    <t>1 (most deprived area)</t>
  </si>
  <si>
    <t>10 (least deprived area)</t>
  </si>
  <si>
    <t>1.  Analysis based on the Northern Ireland Multiple Deprivation Measure, 2017 (NIMDM2017)</t>
  </si>
  <si>
    <t xml:space="preserve">3.  Relates to location of administrative 'home bases' only, not the location of activities delivered.  </t>
  </si>
  <si>
    <t>2.  Excludes 4 organisation with home bases in RoI (total award value of £200,486)</t>
  </si>
  <si>
    <t>1.  Analysis based on statistical classification and delineation of urban/rural areas and settlements in Northern Ireland as defined by NISRA (2015)</t>
  </si>
  <si>
    <t>IncomeClassification</t>
  </si>
  <si>
    <t>Large</t>
  </si>
  <si>
    <t>Medium</t>
  </si>
  <si>
    <t>Small</t>
  </si>
  <si>
    <t>1.  Organisations classified based on total income (including capital)</t>
  </si>
  <si>
    <t>2.  Small: &lt; £400k; Medium: &gt;=400k &amp; &lt;=800k; Large: &gt;800k</t>
  </si>
  <si>
    <t>1. Portfolio charactoristics</t>
  </si>
  <si>
    <t xml:space="preserve">2.  Workforce </t>
  </si>
  <si>
    <t>Rural</t>
  </si>
  <si>
    <t>Urban</t>
  </si>
  <si>
    <t>As reported as at 31st March 2021</t>
  </si>
  <si>
    <t>Staff employed on permanent contracts as at 31st March 2021</t>
  </si>
  <si>
    <t>Part-time, Other</t>
  </si>
  <si>
    <t>Part-time, Artist</t>
  </si>
  <si>
    <t>Part-time, Specialist Staff</t>
  </si>
  <si>
    <t>Part-time, Manager</t>
  </si>
  <si>
    <t>Full-time, Other</t>
  </si>
  <si>
    <t>Full-time, Artist</t>
  </si>
  <si>
    <t>Full-time, Specialist Staff</t>
  </si>
  <si>
    <t>Full-time, Manager</t>
  </si>
  <si>
    <t>Manager</t>
  </si>
  <si>
    <t>Specialist Staff</t>
  </si>
  <si>
    <t>Artist</t>
  </si>
  <si>
    <t>Other</t>
  </si>
  <si>
    <t>2019-20</t>
  </si>
  <si>
    <t>2020-21</t>
  </si>
  <si>
    <t>% Change</t>
  </si>
  <si>
    <t>Includes both permanent and contract / freelance workers</t>
  </si>
  <si>
    <t>Age groups</t>
  </si>
  <si>
    <t>0 to 15</t>
  </si>
  <si>
    <t>16 to 24</t>
  </si>
  <si>
    <t>25 to 34</t>
  </si>
  <si>
    <t>35 to 44</t>
  </si>
  <si>
    <t>45 to 54</t>
  </si>
  <si>
    <t>55 to 64</t>
  </si>
  <si>
    <t>65+</t>
  </si>
  <si>
    <t>Prefer not to say</t>
  </si>
  <si>
    <t>Not Known</t>
  </si>
  <si>
    <t>As reported at 31st March 2021</t>
  </si>
  <si>
    <t>White</t>
  </si>
  <si>
    <t>Irish Traveller</t>
  </si>
  <si>
    <t>Chinese</t>
  </si>
  <si>
    <t>Indian</t>
  </si>
  <si>
    <t>Bangladeshi</t>
  </si>
  <si>
    <t>Other Asian</t>
  </si>
  <si>
    <t>Black Caribbean</t>
  </si>
  <si>
    <t>Black African</t>
  </si>
  <si>
    <t>Black Other</t>
  </si>
  <si>
    <t>Mixed ethnic group</t>
  </si>
  <si>
    <t>Other ethnic group</t>
  </si>
  <si>
    <t>Unspecified of uncollected</t>
  </si>
  <si>
    <t>Categories used are consistent with NISRA definitions to ensure datasets are consistent with other sectors and population data.</t>
  </si>
  <si>
    <t>Bisexual</t>
  </si>
  <si>
    <t>Gay Man</t>
  </si>
  <si>
    <t>Gay Woman (or lesbian)</t>
  </si>
  <si>
    <t>Heterosexual (or straight)</t>
  </si>
  <si>
    <t>Queer</t>
  </si>
  <si>
    <t>Pansexual</t>
  </si>
  <si>
    <t>Prefer not to Say*</t>
  </si>
  <si>
    <t>Not Known**</t>
  </si>
  <si>
    <t>* Respondent has chosen to not disclose their sexual 
orientation</t>
  </si>
  <si>
    <t>**Respondent has not had the opportunity to disclose this 
information</t>
  </si>
  <si>
    <t xml:space="preserve">Disabled </t>
  </si>
  <si>
    <t>Non-Disabled</t>
  </si>
  <si>
    <t xml:space="preserve">Defined based on the Social Model of Disability </t>
  </si>
  <si>
    <t>* Respondent has chosen to not disclose whether or not they have a disability
orientation</t>
  </si>
  <si>
    <t>* Respondent has chosen to not disclose their religious faith</t>
  </si>
  <si>
    <t>Catholic</t>
  </si>
  <si>
    <t>Protestant and Other Christian</t>
  </si>
  <si>
    <t>Other Religious Faith</t>
  </si>
  <si>
    <t>No Religious Faith</t>
  </si>
  <si>
    <t>Number of volunteers between 1st April &amp; 31st March (full-time and part-time)</t>
  </si>
  <si>
    <t>Female (including trans women)</t>
  </si>
  <si>
    <t>Male (including trans men)</t>
  </si>
  <si>
    <t>Non-Binary (e.g. androgyne)</t>
  </si>
  <si>
    <t>Prefer not to say*</t>
  </si>
  <si>
    <t>Not known**</t>
  </si>
  <si>
    <t>* Respondent has chosen to not disclose their gender identity</t>
  </si>
  <si>
    <t>**Respondent did not have the opportunity to disclose their gender identity</t>
  </si>
  <si>
    <t>* Respondent has chosen to not disclose their age</t>
  </si>
  <si>
    <t>**Respondent did not have the opportunity to disclose their age</t>
  </si>
  <si>
    <t/>
  </si>
  <si>
    <t>Female</t>
  </si>
  <si>
    <t>Male</t>
  </si>
  <si>
    <t>Prefer</t>
  </si>
  <si>
    <t>Non-binary</t>
  </si>
  <si>
    <t>**Respondent has not had the opportunity to disclose their age</t>
  </si>
  <si>
    <t>* Respondent has chosen to not disclose their gender</t>
  </si>
  <si>
    <t>**Respondent has not had the opportunity to disclose their gender</t>
  </si>
  <si>
    <t>* Respondent has chosen to not disclose their sexual orientation</t>
  </si>
  <si>
    <t>**Respondent has not had the opportunity to disclose their sexual orientation</t>
  </si>
  <si>
    <t xml:space="preserve">* Respondent has chosen to not disclose whether or not they have a disability </t>
  </si>
  <si>
    <t>**Respondent has not had the opportunity to disclose their religious faith</t>
  </si>
  <si>
    <t>**Respondent has not had the opportunity to disclose whether or not they have a disability</t>
  </si>
  <si>
    <t xml:space="preserve">Outliers have been removed from this table to avoid distortion </t>
  </si>
  <si>
    <t>Paid Internships</t>
  </si>
  <si>
    <t>Unpaid Internships</t>
  </si>
  <si>
    <t>Formal Apprenticeships</t>
  </si>
  <si>
    <t>Unaccredited Apprenticeships</t>
  </si>
  <si>
    <t>Work Experience</t>
  </si>
  <si>
    <t>As reported between 1 April and 31 March</t>
  </si>
  <si>
    <t>1.  91 organisations were offered standstill funding, 2 were offered uplifts for strategic reasons (merger costs and other external financial pressures) and there were two new applicants</t>
  </si>
  <si>
    <t>Table 1.2: Awards made by Local Government District (LGD)</t>
  </si>
  <si>
    <t>Table 1.4: Awards made by decile of Multiple Deprivation (2017)</t>
  </si>
  <si>
    <t>Table 1.4: Awards made by urban / rural classification (2015)</t>
  </si>
  <si>
    <t>Table 1.5: Awards made by income classification</t>
  </si>
  <si>
    <t>Table 1.1: Awards made by artform area</t>
  </si>
  <si>
    <t>2.1 Permanent Staff: full-time by employment type</t>
  </si>
  <si>
    <t>2.2 Permanent Staff: part-time by employment type</t>
  </si>
  <si>
    <t>2.4 Permanent Staff: changes in full and part-time employment between 2019-20 and 2020-21</t>
  </si>
  <si>
    <t>2.5 Contract / Freelance Staff: full-time by employment type</t>
  </si>
  <si>
    <t>2.6 Contract / Freelance Staff: part-time by employment type</t>
  </si>
  <si>
    <t>2.8 Contract / Freelance Staff: changes in full and part-time employment between 2019-20 and 2020-21</t>
  </si>
  <si>
    <t>2.9 All Staff: full-time by employment type</t>
  </si>
  <si>
    <t>2.10 All Staff: part-time by employment type</t>
  </si>
  <si>
    <t>2.12 All Staff: changes in full and part-time employment between 2019-20 and 2020-21</t>
  </si>
  <si>
    <t>2.13 Permanent staff: age profile (full-time and part-time)</t>
  </si>
  <si>
    <t>2.21 Freelance / contract staff: ethnicity profile (full-time and part-time)</t>
  </si>
  <si>
    <t>Several changes were made to this year’s survey to ensure data collected remains current and reflects the changing operational characteristics of the portfolio, in part, as a consequence of the COVID-19 pandemic.</t>
  </si>
  <si>
    <t>The classification 'organisations size' is used to group organisations by total income received in 2020/21 as a result, there may be some variability in classification each year depending on changes to income received year-on-year.  The different types are: small (less than £200,000), medium (between £200,000 and £800,000), and large size (over £800,000).</t>
  </si>
  <si>
    <t>Source: Annual Funding Survey, 2021</t>
  </si>
  <si>
    <t>Pakistani</t>
  </si>
  <si>
    <t>Categories are consistent with practice guidance used by the Northern Ireland charity Outburst Queer Arts Festival.</t>
  </si>
  <si>
    <t>**Respondent has not had the opportunity to disclose whether on not they have a disability</t>
  </si>
  <si>
    <t>Sum</t>
  </si>
  <si>
    <t>Mean</t>
  </si>
  <si>
    <t>Primary Artform</t>
  </si>
  <si>
    <t>Volunteering hours between 1st April &amp; 31st March (full-time and part-time)</t>
  </si>
  <si>
    <t>Includes capital income</t>
  </si>
  <si>
    <t xml:space="preserve">    2019</t>
  </si>
  <si>
    <t xml:space="preserve">    2020</t>
  </si>
  <si>
    <t>% income change (year-on-year)</t>
  </si>
  <si>
    <t>Excludes capital income</t>
  </si>
  <si>
    <t>Box Office</t>
  </si>
  <si>
    <t>Professional services</t>
  </si>
  <si>
    <t>Domestic Touring</t>
  </si>
  <si>
    <t>International Touring</t>
  </si>
  <si>
    <t>Membership Fees</t>
  </si>
  <si>
    <t>Publications</t>
  </si>
  <si>
    <t>Gallery Sales</t>
  </si>
  <si>
    <t>Bar/Catering Sales</t>
  </si>
  <si>
    <t>Rent from Tenants</t>
  </si>
  <si>
    <t>Training</t>
  </si>
  <si>
    <t>Hire (venue, room, equiment etc.)</t>
  </si>
  <si>
    <t>Course fees</t>
  </si>
  <si>
    <t>Annual Funding Programme</t>
  </si>
  <si>
    <t>Other Arts Council source(s)</t>
  </si>
  <si>
    <t>NI Govt. Dpt, agencies or ALB</t>
  </si>
  <si>
    <t>NI Local authority funding</t>
  </si>
  <si>
    <t>An Chomhairle Ealaion (Arts Council Ireland)</t>
  </si>
  <si>
    <t>European funding programmes</t>
  </si>
  <si>
    <t>Other UK public sources</t>
  </si>
  <si>
    <t>Other RoI public sources</t>
  </si>
  <si>
    <t>-</t>
  </si>
  <si>
    <t>Sponsorship</t>
  </si>
  <si>
    <t>Fundraising events</t>
  </si>
  <si>
    <t>Trusts and foundations</t>
  </si>
  <si>
    <t>Donations</t>
  </si>
  <si>
    <t>Fundraising events was a new for 2020, previously defined as Other</t>
  </si>
  <si>
    <t>NI Local authorities</t>
  </si>
  <si>
    <t>NI Government departments</t>
  </si>
  <si>
    <t>Salaries</t>
  </si>
  <si>
    <t>Rent and Rates</t>
  </si>
  <si>
    <t>Light and Heat</t>
  </si>
  <si>
    <t>Maintenance and Security</t>
  </si>
  <si>
    <t>Telephone and Fax</t>
  </si>
  <si>
    <t>Printing, Postage and Stationery</t>
  </si>
  <si>
    <t>Financial Costs</t>
  </si>
  <si>
    <t>Insurance</t>
  </si>
  <si>
    <t>Recruitment and training</t>
  </si>
  <si>
    <t>Consultancy and Professional Services</t>
  </si>
  <si>
    <t>Other Core Costs</t>
  </si>
  <si>
    <t>Recruitment / training and consultancy services were newly defined categories in 2020, perviously defined under Other</t>
  </si>
  <si>
    <t>Artists' Costs</t>
  </si>
  <si>
    <t>Volunteer Expenses</t>
  </si>
  <si>
    <t>Publicity / Marketing / Promotion</t>
  </si>
  <si>
    <t>Premium Costs</t>
  </si>
  <si>
    <t>Catering, Merchandising</t>
  </si>
  <si>
    <t>Venue Costs</t>
  </si>
  <si>
    <t>Transportation</t>
  </si>
  <si>
    <t>Travel, Accomodation, Subsistence</t>
  </si>
  <si>
    <t>Equipment / Materials</t>
  </si>
  <si>
    <t>Other Programming Costs</t>
  </si>
  <si>
    <t>Consultancy services were newly defined categories in 2020, perviously defined under Other</t>
  </si>
  <si>
    <t>Percentage change in earned income by catagory (year-on-year)</t>
  </si>
  <si>
    <t>Percentage change in public source income by category (year-on-year)</t>
  </si>
  <si>
    <t>Trusts and foundations, local authority and government departments were newly defined categories in 2020, perviously defined under Other</t>
  </si>
  <si>
    <t>Percentage change in earned income by category (year-on-year)</t>
  </si>
  <si>
    <t>Percentage change in capital income by category (year-on-year)</t>
  </si>
  <si>
    <t>Income: all sources, by artform</t>
  </si>
  <si>
    <t>Income: all sources (excluding capital), by artform</t>
  </si>
  <si>
    <t>Income: capital by arform</t>
  </si>
  <si>
    <t>Income: earned, by artform</t>
  </si>
  <si>
    <t>Income: public sources, by artform</t>
  </si>
  <si>
    <t>Income: contributed sources, by artform</t>
  </si>
  <si>
    <t>Expenditure: core costs, by artform</t>
  </si>
  <si>
    <t xml:space="preserve">Expenditure: programming costs, by artform </t>
  </si>
  <si>
    <t>Expenditure: core and programming costs, by artform</t>
  </si>
  <si>
    <t>Expenditure: core and programming costs, by organisation size</t>
  </si>
  <si>
    <t>Income: all sources, by organisation size</t>
  </si>
  <si>
    <t>Income: earned, by organisation size</t>
  </si>
  <si>
    <t>Income: public sources, by organisation size</t>
  </si>
  <si>
    <t>Income: contributed sources, by organisation size</t>
  </si>
  <si>
    <t>Expenditure: core costs, by organisation size</t>
  </si>
  <si>
    <t>Awards made by artform area</t>
  </si>
  <si>
    <t>Awards made by Local Government District (LGD)</t>
  </si>
  <si>
    <t>Awards made by decile of Multiple Deprivation (2017)</t>
  </si>
  <si>
    <t>Awards made by urban / rural classification (2015)</t>
  </si>
  <si>
    <t>Awards made by income classification</t>
  </si>
  <si>
    <t>Permanent Staff: full-time by employment type</t>
  </si>
  <si>
    <t>Permanent Staff: part-time by employment type</t>
  </si>
  <si>
    <t>Permanent Staff: part-time and full-time by employment catagory</t>
  </si>
  <si>
    <t>Permanent Staff: changes in full and part-time employment between 2019-20 and 2020-21</t>
  </si>
  <si>
    <t>Contract / Freelance Staff: full-time by employment type</t>
  </si>
  <si>
    <t>Contract / Freelance Staff: part-time by employment type</t>
  </si>
  <si>
    <t>Contract / Freelance Staff: part-time and full-time by employment catagory</t>
  </si>
  <si>
    <t>Contract / Freelance Staff: changes in full and part-time employment between 2019-20 and 2020-21</t>
  </si>
  <si>
    <t>All Staff: full-time by employment type</t>
  </si>
  <si>
    <t>All Staff: part-time by employment type</t>
  </si>
  <si>
    <t>All Staff: part-time and full-time by employment catagory</t>
  </si>
  <si>
    <t>All Staff: changes in full and part-time employment between 2019-20 and 2020-21</t>
  </si>
  <si>
    <t>Permanent staff: age profile (full-time and part-time)</t>
  </si>
  <si>
    <t>Freelance / contract staff: age profile (full-time and part-time)</t>
  </si>
  <si>
    <t>Permanent staff: gender profile (full-time and part-time)</t>
  </si>
  <si>
    <t>Freelance / contact staff: gender profile (full-time and part-time)</t>
  </si>
  <si>
    <t>All staff: gender profile (full-time and part-time)</t>
  </si>
  <si>
    <t>All staff: age profile (full-time and part-time)</t>
  </si>
  <si>
    <t>Permanent staff: ethnicity profile (full-time and part-time)</t>
  </si>
  <si>
    <t>Freelance / contract staff: ethnicity profile (full-time and part-time)</t>
  </si>
  <si>
    <t>All staff: ethnicity profile (full-time and part-time)</t>
  </si>
  <si>
    <t>Permanent staff: sexual orientation (full-time and part-time)</t>
  </si>
  <si>
    <t>Freelance / contract staff: sexual orientation (full-time and part-time)</t>
  </si>
  <si>
    <t>All staff: sexual orientation (full-time and part-time)</t>
  </si>
  <si>
    <t>Permanent staff: disability (full-time and part-time)</t>
  </si>
  <si>
    <t>Freelance / contract staff: disability (full-time and part-time)</t>
  </si>
  <si>
    <t>All staff: disability (full-time and part-time)</t>
  </si>
  <si>
    <t>Permanent staff: religious faith (full-time and part-time)</t>
  </si>
  <si>
    <t>Freelance / contract staff: religious faith (full-time and part-time)</t>
  </si>
  <si>
    <t>All staff: religious faith (full-time and part-time)</t>
  </si>
  <si>
    <t>Number of volunteers by age and emplyment type</t>
  </si>
  <si>
    <t>Board Members: gender</t>
  </si>
  <si>
    <t>Board Members: age profile</t>
  </si>
  <si>
    <t>Board Members: disability</t>
  </si>
  <si>
    <t>Board Members: ethnicity profile</t>
  </si>
  <si>
    <t>Board Members: sexual orientation (full-time and part-time)</t>
  </si>
  <si>
    <t>Board Members: religious faith</t>
  </si>
  <si>
    <t>Internships, apprenticeships and work experience</t>
  </si>
  <si>
    <t>Percentage change in core costs by category (year-on-year)</t>
  </si>
  <si>
    <t>Percentage change in programming costs by category (year-on-year)</t>
  </si>
  <si>
    <t>Volunteer hours by artform</t>
  </si>
  <si>
    <t>3. Finances</t>
  </si>
  <si>
    <t>Physical (in person) engagement: Performances 2019/20 and 2020/21</t>
  </si>
  <si>
    <t>Number of known engagements</t>
  </si>
  <si>
    <t>Number of estimated engagements</t>
  </si>
  <si>
    <t>Physical (in person) engagement: Participation 2019/20 and 2020/21</t>
  </si>
  <si>
    <t>.</t>
  </si>
  <si>
    <t>Physical (in person) engagement: Exhibitions 2019/20 and 2020/21</t>
  </si>
  <si>
    <t>Physical (in person) engagement: Festivals 2019/20 and 2020/21</t>
  </si>
  <si>
    <t>Physical (in person) engagement: Cinema Screenings 2019/20 and 2020/21</t>
  </si>
  <si>
    <t>Year</t>
  </si>
  <si>
    <t>Physical (in person) engagement: All categories 2019/20 and 2020/21</t>
  </si>
  <si>
    <t>Participation contact hours (in person and virtual) 2020/21</t>
  </si>
  <si>
    <t>Total contact hours</t>
  </si>
  <si>
    <t>Broadcast audience: Television 2019/20 and 2020/21</t>
  </si>
  <si>
    <t>Broadcast audience: Radio 2019/20 and 2020/21</t>
  </si>
  <si>
    <t>Relates to TV and Radio output</t>
  </si>
  <si>
    <t>On-line Interactions: 2019/20 and 2020/21</t>
  </si>
  <si>
    <t>Digital Distribution: Screenings 2020/21</t>
  </si>
  <si>
    <t>Number of Screening</t>
  </si>
  <si>
    <t>Digital Distribution: Television 2020/21</t>
  </si>
  <si>
    <t>Digital Distribution: Radio 2020/21</t>
  </si>
  <si>
    <t>Digital Distribution: Online 2020/21</t>
  </si>
  <si>
    <t>Digital Distribution: Total 2020/21</t>
  </si>
  <si>
    <t>Ticket Sales: Performances 2020/21</t>
  </si>
  <si>
    <t>Total number of tickets available</t>
  </si>
  <si>
    <t>Number of full price tickets sold</t>
  </si>
  <si>
    <t>Number of complimentary tickets given</t>
  </si>
  <si>
    <t>Number of concessionary / discounted tickets given</t>
  </si>
  <si>
    <t>Number of tickets for carers and support workers</t>
  </si>
  <si>
    <t>Total ticket yield (£)</t>
  </si>
  <si>
    <t>Ticket Sales: Exhibitions 2020/21</t>
  </si>
  <si>
    <t>Ticket Sales: Festivals 2020/21</t>
  </si>
  <si>
    <t>Ticket Sales: Screenings 2020/21</t>
  </si>
  <si>
    <t>Ticket Sales: Digital Output 2020/21</t>
  </si>
  <si>
    <t>Percentage programming targeted at groups within Northern Ireland society</t>
  </si>
  <si>
    <t>Activity</t>
  </si>
  <si>
    <t>Disabled people</t>
  </si>
  <si>
    <t>Ethnic minorities</t>
  </si>
  <si>
    <t>Deprived neighbourhoods</t>
  </si>
  <si>
    <t>LGBTQ</t>
  </si>
  <si>
    <t>Older people (aged 65+)</t>
  </si>
  <si>
    <t>Offenders / ex-offenders</t>
  </si>
  <si>
    <t>Specifically Early Years 0-5</t>
  </si>
  <si>
    <t>Specifically 5-24 year olds</t>
  </si>
  <si>
    <t>Health / Wellbeing</t>
  </si>
  <si>
    <t>Methods used to increase access for audiences</t>
  </si>
  <si>
    <t>Provided</t>
  </si>
  <si>
    <t>Extent of provision</t>
  </si>
  <si>
    <t>Yes</t>
  </si>
  <si>
    <t>No</t>
  </si>
  <si>
    <t>Some</t>
  </si>
  <si>
    <t xml:space="preserve">Most </t>
  </si>
  <si>
    <t>All</t>
  </si>
  <si>
    <t>Communications</t>
  </si>
  <si>
    <t>Braille</t>
  </si>
  <si>
    <t>Large print</t>
  </si>
  <si>
    <t>Induction loop</t>
  </si>
  <si>
    <t>Captioning</t>
  </si>
  <si>
    <t>Audio Description</t>
  </si>
  <si>
    <t>BSL interpreter</t>
  </si>
  <si>
    <t xml:space="preserve">ISL interpreter </t>
  </si>
  <si>
    <t>Physical</t>
  </si>
  <si>
    <t>Wheelchair access</t>
  </si>
  <si>
    <t>Accessible toilets</t>
  </si>
  <si>
    <t>Lifts</t>
  </si>
  <si>
    <t>Navigation</t>
  </si>
  <si>
    <t>Signage</t>
  </si>
  <si>
    <t>Maps</t>
  </si>
  <si>
    <t>Relaxed performances</t>
  </si>
  <si>
    <t>Dementia friendly</t>
  </si>
  <si>
    <t>Multisensory workshops</t>
  </si>
  <si>
    <t>Meaningful sector engagement and partnership agreements</t>
  </si>
  <si>
    <t>Meaningful engagement</t>
  </si>
  <si>
    <t>Developed partnership agreements</t>
  </si>
  <si>
    <t>Arts Organisations</t>
  </si>
  <si>
    <t>Local Authories</t>
  </si>
  <si>
    <t>Libraries</t>
  </si>
  <si>
    <t>Education</t>
  </si>
  <si>
    <t>Health and Wellbeing</t>
  </si>
  <si>
    <t xml:space="preserve">Criminal Justice </t>
  </si>
  <si>
    <t>Heritage</t>
  </si>
  <si>
    <t xml:space="preserve">Museums </t>
  </si>
  <si>
    <t>Community Groups</t>
  </si>
  <si>
    <t xml:space="preserve">Regeneration </t>
  </si>
  <si>
    <t>4. Activity</t>
  </si>
  <si>
    <t>Change (n)</t>
  </si>
  <si>
    <t>2. Workforce tables</t>
  </si>
  <si>
    <t>Prefer*</t>
  </si>
  <si>
    <t>**Respondent has not had the opportunity to disclose this information</t>
  </si>
  <si>
    <t>2.3 Permanent Staff: part-time and full-time by employment type</t>
  </si>
  <si>
    <t>2.7 Contract / Freelance Staff: part-time and full-time by employment type</t>
  </si>
  <si>
    <t>2.11 All Staff: part-time and full-time by employment type</t>
  </si>
  <si>
    <t>2.14 Permanent staff: gender profile (full-time and part-time)</t>
  </si>
  <si>
    <t>2.15 Permanent staff: ethnicity profile (full-time and part-time)</t>
  </si>
  <si>
    <t>2.16 Permanent staff: sexual orientation (full-time and part-time)</t>
  </si>
  <si>
    <t>2.17 Permanent staff: disability (full-time and part-time)</t>
  </si>
  <si>
    <t>2.18 Permanent staff: religious faith (full-time and part-time)</t>
  </si>
  <si>
    <t>2.19 Freelance / contract staff: age profile (full-time and part-time)</t>
  </si>
  <si>
    <t>2.20 Freelance / contact staff: gender profile (full-time and part-time)</t>
  </si>
  <si>
    <t>2.22 Freelance / contract staff: sexual orientation (full-time and part-time)</t>
  </si>
  <si>
    <t>2.23 Freelance / contract staff: disability (full-time and part-time)</t>
  </si>
  <si>
    <t>2.24 Freelance / contract staff: religious faith (full-time and part-time)</t>
  </si>
  <si>
    <t>2.25 All staff: age profile (full-time and part-time)</t>
  </si>
  <si>
    <t>2.26 All staff: gender profile (full-time and part-time)</t>
  </si>
  <si>
    <t>2.27 All staff: ethnicity profile (full-time and part-time)</t>
  </si>
  <si>
    <t>2.28 All staff: sexual orientation (full-time and part-time)</t>
  </si>
  <si>
    <t>2.29 All staff: disability (full-time and part-time)</t>
  </si>
  <si>
    <t>2.30 All staff: religious faith (full-time and part-time)</t>
  </si>
  <si>
    <t>2.31 Board Members: gender</t>
  </si>
  <si>
    <t>2.32 Board Members: age profile</t>
  </si>
  <si>
    <t xml:space="preserve">2.33 Board Members: disability </t>
  </si>
  <si>
    <t xml:space="preserve">2.34 Board Members: ethnicity profile </t>
  </si>
  <si>
    <t>2.35 Board Members: sexual orientation (full-time and part-time)</t>
  </si>
  <si>
    <t>2.36 Board Members: religious faith</t>
  </si>
  <si>
    <t>2.37 Internships, apprenticeships and work experience</t>
  </si>
  <si>
    <t>2.38 Number of volunteers by age and employment type</t>
  </si>
  <si>
    <t>2.39 Volunteer hours by artform</t>
  </si>
  <si>
    <t>3.1  Income: all sources, by artform</t>
  </si>
  <si>
    <t>3.2  Income: all sources, by organisation size</t>
  </si>
  <si>
    <t>3.3  Income: all sources (excluding capital), by artform</t>
  </si>
  <si>
    <t>3.4  Income: capital by arform</t>
  </si>
  <si>
    <t>3.5  Income: earned, by artform</t>
  </si>
  <si>
    <t>3.6  Income: earned, by organisation size</t>
  </si>
  <si>
    <t>3.7  Income: public sources, by artform</t>
  </si>
  <si>
    <t>3.8  Income: public sources, by organisation size</t>
  </si>
  <si>
    <t>3.9  Income: contributed sources, by artform</t>
  </si>
  <si>
    <t>3.10  Income: contributed sources, by organisation size</t>
  </si>
  <si>
    <t>3.11  Expenditure: core costs, by artform</t>
  </si>
  <si>
    <t>3.12  Expenditure: core costs, by organisation size</t>
  </si>
  <si>
    <t xml:space="preserve">3.13 Expenditure: programming costs, by artform </t>
  </si>
  <si>
    <t>3.14  Expenditure: programming costs, by organisation size</t>
  </si>
  <si>
    <t>3.15  Expenditure: core and programming costs, by artform</t>
  </si>
  <si>
    <t>3.16  Expenditure: core and programming costs, by organisation size</t>
  </si>
  <si>
    <t>3.17  Percentage change in earned income by catagory (year-on-year)</t>
  </si>
  <si>
    <t>3.18  Percentage change in public source income by category (year-on-year)</t>
  </si>
  <si>
    <t>3.19  Percentage change in earned income by category (year-on-year)</t>
  </si>
  <si>
    <t>3.20  Percentage change in capital income by category (year-on-year)</t>
  </si>
  <si>
    <t>3.21  Percentage change in core costs by category (year-on-year)</t>
  </si>
  <si>
    <t>3.22  Percentage change in programming costs by category (year-on-year)</t>
  </si>
  <si>
    <t>3. Finance tables</t>
  </si>
  <si>
    <t>4. Activity tables</t>
  </si>
  <si>
    <t>Number of activities</t>
  </si>
  <si>
    <t>Known broadcasts audiences</t>
  </si>
  <si>
    <t>Estimated broadcasts audiences</t>
  </si>
  <si>
    <t>Known interactions</t>
  </si>
  <si>
    <t>Estimated interactions</t>
  </si>
  <si>
    <t>Number of known audiences</t>
  </si>
  <si>
    <t>Number of estimated audiences</t>
  </si>
  <si>
    <t xml:space="preserve">No. of products </t>
  </si>
  <si>
    <t>Known Audience</t>
  </si>
  <si>
    <t>No. of products</t>
  </si>
  <si>
    <t>Known Audiences</t>
  </si>
  <si>
    <t>Estimated Audiences</t>
  </si>
  <si>
    <t>Estimated Audience</t>
  </si>
  <si>
    <t>Broadcasts (combined TV and Radio 2020/21)</t>
  </si>
  <si>
    <t>4.1 Physical (in person) engagement: Performances 2019/20 and 2020/21</t>
  </si>
  <si>
    <t>4.2 Physical (in person) engagement: Participation 2019/20 and 2020/21</t>
  </si>
  <si>
    <t>4.3 Physical (in person) engagement: Exhibitions 2019/20 and 2020/21</t>
  </si>
  <si>
    <t>4.4 Physical (in person) engagement: Festivals 2019/20 and 2020/21</t>
  </si>
  <si>
    <t>4.5 Physical (in person) engagement: Cinema Screenings 2019/20 and 2020/21</t>
  </si>
  <si>
    <t>4.6 Physical (in person) engagement: All categories 2019/20 and 2020/21</t>
  </si>
  <si>
    <t>4.7 Participation contact hours (in person and virtual) 2020/21</t>
  </si>
  <si>
    <t>4.8 Broadcast audience: Television 2019/20 and 2020/21</t>
  </si>
  <si>
    <t>4.9 Broadcast audience: Radio 2019/20 and 2020/21</t>
  </si>
  <si>
    <t>4.10 Broadcasts (combined TV and Radio 2020/21)</t>
  </si>
  <si>
    <t>4.11 On-line Interactions: 2019/20 and 2020/21</t>
  </si>
  <si>
    <t>4.12 Digital Distribution: Screenings 2020/21</t>
  </si>
  <si>
    <t>4.13 Digital Distribution: Television 2020/21</t>
  </si>
  <si>
    <t>4.14 Digital Distribution: Radio 2020/21</t>
  </si>
  <si>
    <t>4.15 Digital Distribution: Online 2020/21</t>
  </si>
  <si>
    <t>4.16 Digital Distribution: Total 2020/21</t>
  </si>
  <si>
    <t>4.17 Ticket Sales: Performances 2020/21</t>
  </si>
  <si>
    <t>4.18 Ticket Sales: Exhibitions 2020/21</t>
  </si>
  <si>
    <t>4.19 Ticket Sales: Festivals 2020/21</t>
  </si>
  <si>
    <t>4.20 Ticket Sales: Screenings 2020/21</t>
  </si>
  <si>
    <t>4.21 Ticket Sales: Digital Output 2020/21</t>
  </si>
  <si>
    <t>4.22 Percentage programming targeted at groups within Northern Ireland society</t>
  </si>
  <si>
    <t>4.23 Methods used to increase access for audiences</t>
  </si>
  <si>
    <t>4.24 Meaningful sector engagement and partnership agreements</t>
  </si>
  <si>
    <t xml:space="preserve">Each year organisations in receipt of funding from the Arts Council's Annual Funding Programme (AFP), are required to complete a survey that collects data on: staff profiles, finances, arts activity (in the form of performances, exhibitions and participation) and the geographic locations activity is delivered at.  </t>
  </si>
  <si>
    <t>A variety of methods are used by clients to record audiences and participant levels, some of which are more reliable than others.  To reduce associated error relating to these fields, organisations are asked to report data as either ‘actual’ or ‘estimated’; depending on the confidence they have in the data and the method used to collect it.</t>
  </si>
  <si>
    <t>The guidance notes include details of all definitions used in this report including: staff type, diversity, gender, age, disability, ethnicity, sexual orientation, volunteering, internships, income and expenditure, audiences, output types, tickets and location data.</t>
  </si>
  <si>
    <t>Any variance in totals due to use data entry error</t>
  </si>
  <si>
    <t xml:space="preserve">1. Organisation Characteristics </t>
  </si>
  <si>
    <t>* Respondent has chosen to not disclose whether or not they have a disability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</si>
</sst>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_ ;\-#,##0\ "/>
    <numFmt numFmtId="165" formatCode="_-* #,##0_-;\-* #,##0_-;_-* &quot;-&quot;??_-;_-@_-"/>
    <numFmt numFmtId="166" formatCode="#,##0.0"/>
    <numFmt numFmtId="167" formatCode="0.0"/>
    <numFmt numFmtId="168" formatCode="###0"/>
    <numFmt numFmtId="169" formatCode="###0.00"/>
    <numFmt numFmtId="170" formatCode="&quot;£&quot;#,##0"/>
  </numFmts>
  <fonts count="49" x14ac:knownFonts="1">
    <font>
      <sz val="11"/>
      <color theme="1"/>
      <name val="Calibri"/>
      <family val="2"/>
      <scheme val="minor"/>
    </font>
    <font>
      <sz val="10"/>
      <name val="Arial"/>
      <family val="2"/>
    </font>
    <font>
      <sz val="9"/>
      <color indexed="62"/>
      <name val="Arial"/>
      <family val="2"/>
    </font>
    <font>
      <sz val="9"/>
      <color indexed="60"/>
      <name val="Arial"/>
      <family val="2"/>
    </font>
    <font>
      <sz val="10"/>
      <name val="Arial"/>
      <family val="2"/>
    </font>
    <font>
      <sz val="9"/>
      <name val="Arial"/>
      <family val="2"/>
    </font>
    <font>
      <sz val="9"/>
      <color indexed="62"/>
      <name val="Arial"/>
      <family val="2"/>
    </font>
    <font>
      <sz val="9"/>
      <color indexed="60"/>
      <name val="Arial"/>
      <family val="2"/>
    </font>
    <font>
      <sz val="11"/>
      <color theme="1"/>
      <name val="Calibri"/>
      <family val="2"/>
      <scheme val="minor"/>
    </font>
    <font>
      <sz val="12"/>
      <color theme="1"/>
      <name val="Arial"/>
      <family val="2"/>
    </font>
    <font>
      <u/>
      <sz val="11"/>
      <color theme="10"/>
      <name val="Calibri"/>
      <family val="2"/>
      <scheme val="minor"/>
    </font>
    <font>
      <b/>
      <sz val="12"/>
      <color theme="1"/>
      <name val="Arial"/>
      <family val="2"/>
    </font>
    <font>
      <b/>
      <sz val="10"/>
      <color theme="1"/>
      <name val="Arial"/>
      <family val="2"/>
    </font>
    <font>
      <sz val="10"/>
      <color theme="1"/>
      <name val="Arial"/>
      <family val="2"/>
    </font>
    <font>
      <sz val="11"/>
      <color theme="1"/>
      <name val="Arial"/>
      <family val="2"/>
    </font>
    <font>
      <i/>
      <sz val="11"/>
      <color theme="1"/>
      <name val="Arial"/>
      <family val="2"/>
    </font>
    <font>
      <sz val="10"/>
      <color rgb="FFFF0000"/>
      <name val="Arial"/>
      <family val="2"/>
    </font>
    <font>
      <sz val="10"/>
      <color rgb="FF000000"/>
      <name val="Arial"/>
      <family val="2"/>
    </font>
    <font>
      <u/>
      <sz val="10"/>
      <color rgb="FF0070C0"/>
      <name val="Arial"/>
      <family val="2"/>
    </font>
    <font>
      <sz val="11"/>
      <color rgb="FFFF0000"/>
      <name val="Arial"/>
      <family val="2"/>
    </font>
    <font>
      <u/>
      <sz val="10"/>
      <color theme="1"/>
      <name val="Arial"/>
      <family val="2"/>
    </font>
    <font>
      <sz val="9"/>
      <color rgb="FF264A60"/>
      <name val="Arial"/>
      <family val="2"/>
    </font>
    <font>
      <sz val="9"/>
      <color rgb="FF010205"/>
      <name val="Arial"/>
      <family val="2"/>
    </font>
    <font>
      <b/>
      <sz val="9"/>
      <color rgb="FF264A60"/>
      <name val="Arial"/>
      <family val="2"/>
    </font>
    <font>
      <b/>
      <sz val="9"/>
      <color rgb="FF010205"/>
      <name val="Arial"/>
      <family val="2"/>
    </font>
    <font>
      <sz val="9"/>
      <color theme="1"/>
      <name val="Arial"/>
      <family val="2"/>
    </font>
    <font>
      <sz val="9"/>
      <color rgb="FF000000"/>
      <name val="Arial"/>
      <family val="2"/>
    </font>
    <font>
      <b/>
      <sz val="9"/>
      <color rgb="FF000000"/>
      <name val="Arial"/>
      <family val="2"/>
    </font>
    <font>
      <b/>
      <sz val="9"/>
      <color theme="1"/>
      <name val="Arial"/>
      <family val="2"/>
    </font>
    <font>
      <sz val="9"/>
      <color theme="4" tint="-0.499984740745262"/>
      <name val="Arial"/>
      <family val="2"/>
    </font>
    <font>
      <b/>
      <sz val="9"/>
      <color theme="4" tint="-0.499984740745262"/>
      <name val="Arial"/>
      <family val="2"/>
    </font>
    <font>
      <i/>
      <sz val="10"/>
      <color theme="1"/>
      <name val="Arial"/>
      <family val="2"/>
    </font>
    <font>
      <u/>
      <sz val="10"/>
      <color theme="10"/>
      <name val="Arial"/>
      <family val="2"/>
    </font>
    <font>
      <sz val="10"/>
      <color rgb="FF0563C1"/>
      <name val="Arial"/>
      <family val="2"/>
    </font>
    <font>
      <u/>
      <sz val="9"/>
      <color rgb="FF0070C0"/>
      <name val="Arial"/>
      <family val="2"/>
    </font>
    <font>
      <sz val="9"/>
      <color theme="1"/>
      <name val="Calibri"/>
      <family val="2"/>
      <scheme val="minor"/>
    </font>
    <font>
      <i/>
      <sz val="9"/>
      <color theme="1"/>
      <name val="Arial"/>
      <family val="2"/>
    </font>
    <font>
      <i/>
      <sz val="9"/>
      <color rgb="FF010205"/>
      <name val="Arial"/>
      <family val="2"/>
    </font>
    <font>
      <u/>
      <sz val="9"/>
      <color theme="10"/>
      <name val="Calibri"/>
      <family val="2"/>
      <scheme val="minor"/>
    </font>
    <font>
      <b/>
      <sz val="14"/>
      <color theme="1"/>
      <name val="Arial"/>
      <family val="2"/>
    </font>
    <font>
      <b/>
      <sz val="22"/>
      <color theme="1"/>
      <name val="Arial"/>
      <family val="2"/>
    </font>
    <font>
      <b/>
      <sz val="9"/>
      <color indexed="60"/>
      <name val="Arial"/>
      <family val="2"/>
    </font>
    <font>
      <b/>
      <sz val="9"/>
      <name val="Arial"/>
      <family val="2"/>
    </font>
    <font>
      <b/>
      <sz val="16"/>
      <color theme="1"/>
      <name val="Arial"/>
      <family val="2"/>
    </font>
    <font>
      <b/>
      <u/>
      <sz val="9"/>
      <color rgb="FF264A60"/>
      <name val="Arial"/>
      <family val="2"/>
    </font>
    <font>
      <b/>
      <u/>
      <sz val="9"/>
      <color rgb="FF010205"/>
      <name val="Arial"/>
      <family val="2"/>
    </font>
    <font>
      <b/>
      <sz val="9"/>
      <color indexed="62"/>
      <name val="Arial"/>
      <family val="2"/>
    </font>
    <font>
      <u/>
      <sz val="11"/>
      <color theme="10"/>
      <name val="Arial"/>
      <family val="2"/>
    </font>
    <font>
      <sz val="11"/>
      <color theme="10"/>
      <name val="Arial"/>
      <family val="2"/>
    </font>
  </fonts>
  <fills count="5">
    <fill>
      <patternFill patternType="none"/>
    </fill>
    <fill>
      <patternFill patternType="gray125"/>
    </fill>
    <fill>
      <patternFill patternType="solid">
        <fgColor theme="0"/>
        <bgColor indexed="64"/>
      </patternFill>
    </fill>
    <fill>
      <patternFill patternType="solid">
        <fgColor rgb="FFE0E0E0"/>
      </patternFill>
    </fill>
    <fill>
      <patternFill patternType="solid">
        <fgColor theme="0" tint="-0.14999847407452621"/>
        <bgColor indexed="64"/>
      </patternFill>
    </fill>
  </fills>
  <borders count="143">
    <border>
      <left/>
      <right/>
      <top/>
      <bottom/>
      <diagonal/>
    </border>
    <border>
      <left style="medium">
        <color indexed="64"/>
      </left>
      <right/>
      <top/>
      <bottom/>
      <diagonal/>
    </border>
    <border>
      <left/>
      <right style="thin">
        <color indexed="63"/>
      </right>
      <top/>
      <bottom/>
      <diagonal/>
    </border>
    <border>
      <left style="thin">
        <color indexed="63"/>
      </left>
      <right style="thin">
        <color indexed="63"/>
      </right>
      <top/>
      <bottom/>
      <diagonal/>
    </border>
    <border>
      <left style="thin">
        <color indexed="63"/>
      </left>
      <right/>
      <top/>
      <bottom/>
      <diagonal/>
    </border>
    <border>
      <left/>
      <right/>
      <top style="thin">
        <color indexed="61"/>
      </top>
      <bottom style="thin">
        <color indexed="22"/>
      </bottom>
      <diagonal/>
    </border>
    <border>
      <left/>
      <right style="thin">
        <color indexed="63"/>
      </right>
      <top style="thin">
        <color indexed="61"/>
      </top>
      <bottom style="thin">
        <color indexed="22"/>
      </bottom>
      <diagonal/>
    </border>
    <border>
      <left style="thin">
        <color indexed="63"/>
      </left>
      <right style="thin">
        <color indexed="63"/>
      </right>
      <top style="thin">
        <color indexed="61"/>
      </top>
      <bottom style="thin">
        <color indexed="22"/>
      </bottom>
      <diagonal/>
    </border>
    <border>
      <left style="thin">
        <color indexed="63"/>
      </left>
      <right/>
      <top style="thin">
        <color indexed="61"/>
      </top>
      <bottom style="thin">
        <color indexed="22"/>
      </bottom>
      <diagonal/>
    </border>
    <border>
      <left/>
      <right/>
      <top style="thin">
        <color indexed="22"/>
      </top>
      <bottom style="thin">
        <color indexed="22"/>
      </bottom>
      <diagonal/>
    </border>
    <border>
      <left/>
      <right style="thin">
        <color indexed="63"/>
      </right>
      <top style="thin">
        <color indexed="22"/>
      </top>
      <bottom style="thin">
        <color indexed="22"/>
      </bottom>
      <diagonal/>
    </border>
    <border>
      <left style="thin">
        <color indexed="63"/>
      </left>
      <right style="thin">
        <color indexed="63"/>
      </right>
      <top style="thin">
        <color indexed="22"/>
      </top>
      <bottom style="thin">
        <color indexed="22"/>
      </bottom>
      <diagonal/>
    </border>
    <border>
      <left style="thin">
        <color indexed="63"/>
      </left>
      <right/>
      <top style="thin">
        <color indexed="22"/>
      </top>
      <bottom style="thin">
        <color indexed="22"/>
      </bottom>
      <diagonal/>
    </border>
    <border>
      <left/>
      <right/>
      <top style="thin">
        <color indexed="22"/>
      </top>
      <bottom/>
      <diagonal/>
    </border>
    <border>
      <left/>
      <right style="thin">
        <color indexed="63"/>
      </right>
      <top style="thin">
        <color indexed="22"/>
      </top>
      <bottom/>
      <diagonal/>
    </border>
    <border>
      <left style="thin">
        <color indexed="63"/>
      </left>
      <right style="thin">
        <color indexed="63"/>
      </right>
      <top style="thin">
        <color indexed="22"/>
      </top>
      <bottom/>
      <diagonal/>
    </border>
    <border>
      <left style="thin">
        <color indexed="63"/>
      </left>
      <right/>
      <top style="thin">
        <color indexed="22"/>
      </top>
      <bottom/>
      <diagonal/>
    </border>
    <border>
      <left/>
      <right/>
      <top style="thin">
        <color indexed="64"/>
      </top>
      <bottom/>
      <diagonal/>
    </border>
    <border>
      <left/>
      <right/>
      <top style="thin">
        <color indexed="64"/>
      </top>
      <bottom style="thin">
        <color indexed="64"/>
      </bottom>
      <diagonal/>
    </border>
    <border>
      <left/>
      <right/>
      <top style="thin">
        <color indexed="64"/>
      </top>
      <bottom style="thin">
        <color indexed="22"/>
      </bottom>
      <diagonal/>
    </border>
    <border>
      <left style="thin">
        <color indexed="63"/>
      </left>
      <right style="thin">
        <color indexed="63"/>
      </right>
      <top/>
      <bottom style="thin">
        <color indexed="64"/>
      </bottom>
      <diagonal/>
    </border>
    <border>
      <left/>
      <right/>
      <top style="thin">
        <color indexed="22"/>
      </top>
      <bottom style="thin">
        <color indexed="61"/>
      </bottom>
      <diagonal/>
    </border>
    <border>
      <left/>
      <right style="thin">
        <color indexed="63"/>
      </right>
      <top style="thin">
        <color indexed="22"/>
      </top>
      <bottom style="thin">
        <color indexed="61"/>
      </bottom>
      <diagonal/>
    </border>
    <border>
      <left style="thin">
        <color indexed="63"/>
      </left>
      <right style="thin">
        <color indexed="63"/>
      </right>
      <top style="thin">
        <color indexed="22"/>
      </top>
      <bottom style="thin">
        <color indexed="61"/>
      </bottom>
      <diagonal/>
    </border>
    <border>
      <left style="thin">
        <color indexed="63"/>
      </left>
      <right/>
      <top style="thin">
        <color indexed="22"/>
      </top>
      <bottom style="thin">
        <color indexed="61"/>
      </bottom>
      <diagonal/>
    </border>
    <border>
      <left/>
      <right/>
      <top/>
      <bottom style="thin">
        <color indexed="64"/>
      </bottom>
      <diagonal/>
    </border>
    <border>
      <left/>
      <right/>
      <top style="thin">
        <color indexed="22"/>
      </top>
      <bottom style="thin">
        <color indexed="64"/>
      </bottom>
      <diagonal/>
    </border>
    <border>
      <left/>
      <right style="thin">
        <color indexed="63"/>
      </right>
      <top/>
      <bottom style="thin">
        <color indexed="61"/>
      </bottom>
      <diagonal/>
    </border>
    <border>
      <left style="thin">
        <color indexed="63"/>
      </left>
      <right style="thin">
        <color indexed="63"/>
      </right>
      <top/>
      <bottom style="thin">
        <color indexed="61"/>
      </bottom>
      <diagonal/>
    </border>
    <border>
      <left style="thin">
        <color indexed="63"/>
      </left>
      <right/>
      <top/>
      <bottom style="thin">
        <color indexed="61"/>
      </bottom>
      <diagonal/>
    </border>
    <border>
      <left/>
      <right/>
      <top style="thin">
        <color indexed="61"/>
      </top>
      <bottom style="thin">
        <color indexed="64"/>
      </bottom>
      <diagonal/>
    </border>
    <border>
      <left style="thin">
        <color indexed="63"/>
      </left>
      <right/>
      <top style="thin">
        <color indexed="64"/>
      </top>
      <bottom style="thin">
        <color indexed="22"/>
      </bottom>
      <diagonal/>
    </border>
    <border>
      <left style="thin">
        <color indexed="63"/>
      </left>
      <right/>
      <top style="thin">
        <color indexed="64"/>
      </top>
      <bottom style="thin">
        <color indexed="64"/>
      </bottom>
      <diagonal/>
    </border>
    <border>
      <left style="thin">
        <color indexed="63"/>
      </left>
      <right style="thin">
        <color indexed="63"/>
      </right>
      <top style="thin">
        <color indexed="64"/>
      </top>
      <bottom style="thin">
        <color indexed="64"/>
      </bottom>
      <diagonal/>
    </border>
    <border>
      <left style="thin">
        <color indexed="63"/>
      </left>
      <right style="thin">
        <color indexed="63"/>
      </right>
      <top style="thin">
        <color indexed="64"/>
      </top>
      <bottom style="thin">
        <color indexed="22"/>
      </bottom>
      <diagonal/>
    </border>
    <border>
      <left/>
      <right/>
      <top style="thin">
        <color indexed="61"/>
      </top>
      <bottom/>
      <diagonal/>
    </border>
    <border>
      <left/>
      <right/>
      <top/>
      <bottom style="thin">
        <color indexed="61"/>
      </bottom>
      <diagonal/>
    </border>
    <border>
      <left/>
      <right style="thin">
        <color indexed="62"/>
      </right>
      <top/>
      <bottom/>
      <diagonal/>
    </border>
    <border>
      <left style="thin">
        <color indexed="62"/>
      </left>
      <right style="thin">
        <color indexed="62"/>
      </right>
      <top/>
      <bottom/>
      <diagonal/>
    </border>
    <border>
      <left style="thin">
        <color indexed="62"/>
      </left>
      <right/>
      <top/>
      <bottom/>
      <diagonal/>
    </border>
    <border>
      <left/>
      <right style="thin">
        <color rgb="FFE0E0E0"/>
      </right>
      <top/>
      <bottom/>
      <diagonal/>
    </border>
    <border>
      <left style="thin">
        <color rgb="FFE0E0E0"/>
      </left>
      <right style="thin">
        <color rgb="FFE0E0E0"/>
      </right>
      <top/>
      <bottom/>
      <diagonal/>
    </border>
    <border>
      <left style="thin">
        <color rgb="FFE0E0E0"/>
      </left>
      <right/>
      <top/>
      <bottom/>
      <diagonal/>
    </border>
    <border>
      <left/>
      <right/>
      <top style="thin">
        <color rgb="FF152935"/>
      </top>
      <bottom style="thin">
        <color rgb="FFAEAEAE"/>
      </bottom>
      <diagonal/>
    </border>
    <border>
      <left/>
      <right style="thin">
        <color rgb="FFE0E0E0"/>
      </right>
      <top style="thin">
        <color rgb="FF152935"/>
      </top>
      <bottom style="thin">
        <color rgb="FFAEAEAE"/>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right/>
      <top style="thin">
        <color rgb="FFAEAEAE"/>
      </top>
      <bottom style="thin">
        <color rgb="FFAEAEAE"/>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right/>
      <top style="thin">
        <color rgb="FFAEAEAE"/>
      </top>
      <bottom/>
      <diagonal/>
    </border>
    <border>
      <left/>
      <right style="thin">
        <color rgb="FFE0E0E0"/>
      </right>
      <top style="thin">
        <color rgb="FFAEAEAE"/>
      </top>
      <bottom/>
      <diagonal/>
    </border>
    <border>
      <left style="thin">
        <color rgb="FFE0E0E0"/>
      </left>
      <right style="thin">
        <color rgb="FFE0E0E0"/>
      </right>
      <top style="thin">
        <color rgb="FFAEAEAE"/>
      </top>
      <bottom/>
      <diagonal/>
    </border>
    <border>
      <left style="thin">
        <color rgb="FFE0E0E0"/>
      </left>
      <right/>
      <top style="thin">
        <color rgb="FFAEAEAE"/>
      </top>
      <bottom/>
      <diagonal/>
    </border>
    <border>
      <left/>
      <right/>
      <top style="thin">
        <color indexed="64"/>
      </top>
      <bottom style="thin">
        <color rgb="FF152935"/>
      </bottom>
      <diagonal/>
    </border>
    <border>
      <left/>
      <right style="thin">
        <color rgb="FFE0E0E0"/>
      </right>
      <top style="thin">
        <color indexed="64"/>
      </top>
      <bottom style="thin">
        <color rgb="FF152935"/>
      </bottom>
      <diagonal/>
    </border>
    <border>
      <left style="thin">
        <color rgb="FFE0E0E0"/>
      </left>
      <right style="thin">
        <color rgb="FFE0E0E0"/>
      </right>
      <top style="thin">
        <color indexed="64"/>
      </top>
      <bottom style="thin">
        <color rgb="FF152935"/>
      </bottom>
      <diagonal/>
    </border>
    <border>
      <left style="thin">
        <color rgb="FFE0E0E0"/>
      </left>
      <right/>
      <top style="thin">
        <color indexed="64"/>
      </top>
      <bottom style="thin">
        <color rgb="FF152935"/>
      </bottom>
      <diagonal/>
    </border>
    <border>
      <left/>
      <right style="thin">
        <color rgb="FFE0E0E0"/>
      </right>
      <top style="thin">
        <color indexed="64"/>
      </top>
      <bottom style="thin">
        <color rgb="FFAEAEAE"/>
      </bottom>
      <diagonal/>
    </border>
    <border>
      <left/>
      <right/>
      <top style="thin">
        <color indexed="64"/>
      </top>
      <bottom style="thin">
        <color rgb="FFAEAEAE"/>
      </bottom>
      <diagonal/>
    </border>
    <border>
      <left/>
      <right style="thin">
        <color rgb="FFE0E0E0"/>
      </right>
      <top style="thin">
        <color indexed="64"/>
      </top>
      <bottom/>
      <diagonal/>
    </border>
    <border>
      <left/>
      <right/>
      <top style="thin">
        <color rgb="FFAEAEAE"/>
      </top>
      <bottom style="thin">
        <color rgb="FF152935"/>
      </bottom>
      <diagonal/>
    </border>
    <border>
      <left/>
      <right style="thin">
        <color rgb="FFE0E0E0"/>
      </right>
      <top style="thin">
        <color rgb="FFAEAEAE"/>
      </top>
      <bottom style="thin">
        <color rgb="FF152935"/>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
      <left/>
      <right style="thin">
        <color rgb="FFE0E0E0"/>
      </right>
      <top style="thin">
        <color rgb="FFAEAEAE"/>
      </top>
      <bottom style="thin">
        <color indexed="64"/>
      </bottom>
      <diagonal/>
    </border>
    <border>
      <left/>
      <right style="thin">
        <color rgb="FFE0E0E0"/>
      </right>
      <top style="thin">
        <color rgb="FF152935"/>
      </top>
      <bottom/>
      <diagonal/>
    </border>
    <border>
      <left/>
      <right/>
      <top/>
      <bottom style="thin">
        <color rgb="FFAEAEAE"/>
      </bottom>
      <diagonal/>
    </border>
    <border>
      <left/>
      <right/>
      <top style="thin">
        <color rgb="FFAEAEAE"/>
      </top>
      <bottom style="thin">
        <color indexed="64"/>
      </bottom>
      <diagonal/>
    </border>
    <border>
      <left style="thin">
        <color rgb="FFE0E0E0"/>
      </left>
      <right style="thin">
        <color rgb="FFE0E0E0"/>
      </right>
      <top style="thin">
        <color rgb="FFAEAEAE"/>
      </top>
      <bottom style="thin">
        <color indexed="64"/>
      </bottom>
      <diagonal/>
    </border>
    <border>
      <left style="thin">
        <color rgb="FFE0E0E0"/>
      </left>
      <right/>
      <top style="thin">
        <color rgb="FFAEAEAE"/>
      </top>
      <bottom style="thin">
        <color indexed="64"/>
      </bottom>
      <diagonal/>
    </border>
    <border>
      <left/>
      <right/>
      <top style="thin">
        <color rgb="FF152935"/>
      </top>
      <bottom/>
      <diagonal/>
    </border>
    <border>
      <left/>
      <right/>
      <top/>
      <bottom style="thin">
        <color rgb="FF152935"/>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theme="0" tint="-0.14996795556505021"/>
      </left>
      <right style="thin">
        <color theme="0" tint="-0.14996795556505021"/>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rgb="FFAEAEAE"/>
      </bottom>
      <diagonal/>
    </border>
    <border>
      <left style="thin">
        <color rgb="FFE0E0E0"/>
      </left>
      <right/>
      <top style="thin">
        <color indexed="64"/>
      </top>
      <bottom style="thin">
        <color rgb="FFAEAEAE"/>
      </bottom>
      <diagonal/>
    </border>
    <border>
      <left style="thin">
        <color indexed="64"/>
      </left>
      <right/>
      <top style="thin">
        <color rgb="FFAEAEAE"/>
      </top>
      <bottom style="thin">
        <color rgb="FFAEAEAE"/>
      </bottom>
      <diagonal/>
    </border>
    <border>
      <left/>
      <right style="thin">
        <color indexed="64"/>
      </right>
      <top/>
      <bottom style="thin">
        <color indexed="64"/>
      </bottom>
      <diagonal/>
    </border>
    <border>
      <left style="thin">
        <color indexed="64"/>
      </left>
      <right/>
      <top style="thin">
        <color rgb="FFAEAEAE"/>
      </top>
      <bottom style="thin">
        <color indexed="64"/>
      </bottom>
      <diagonal/>
    </border>
    <border>
      <left style="thin">
        <color indexed="64"/>
      </left>
      <right style="thin">
        <color rgb="FFE0E0E0"/>
      </right>
      <top style="thin">
        <color indexed="64"/>
      </top>
      <bottom style="thin">
        <color rgb="FFAEAEAE"/>
      </bottom>
      <diagonal/>
    </border>
    <border>
      <left style="thin">
        <color rgb="FFE0E0E0"/>
      </left>
      <right style="thin">
        <color rgb="FFE0E0E0"/>
      </right>
      <top style="thin">
        <color indexed="64"/>
      </top>
      <bottom style="thin">
        <color rgb="FFAEAEAE"/>
      </bottom>
      <diagonal/>
    </border>
    <border>
      <left style="thin">
        <color indexed="64"/>
      </left>
      <right style="thin">
        <color rgb="FFE0E0E0"/>
      </right>
      <top style="thin">
        <color rgb="FFAEAEAE"/>
      </top>
      <bottom style="thin">
        <color rgb="FFAEAEAE"/>
      </bottom>
      <diagonal/>
    </border>
    <border>
      <left style="thin">
        <color indexed="64"/>
      </left>
      <right style="thin">
        <color rgb="FFE0E0E0"/>
      </right>
      <top style="thin">
        <color rgb="FFAEAEAE"/>
      </top>
      <bottom style="thin">
        <color indexed="64"/>
      </bottom>
      <diagonal/>
    </border>
    <border>
      <left style="thin">
        <color rgb="FFE0E0E0"/>
      </left>
      <right style="thin">
        <color indexed="64"/>
      </right>
      <top style="thin">
        <color rgb="FFAEAEAE"/>
      </top>
      <bottom style="thin">
        <color rgb="FFAEAEAE"/>
      </bottom>
      <diagonal/>
    </border>
    <border>
      <left style="thin">
        <color rgb="FFE0E0E0"/>
      </left>
      <right style="thin">
        <color indexed="64"/>
      </right>
      <top style="thin">
        <color rgb="FFAEAEAE"/>
      </top>
      <bottom style="thin">
        <color indexed="64"/>
      </bottom>
      <diagonal/>
    </border>
    <border>
      <left style="thin">
        <color rgb="FFE0E0E0"/>
      </left>
      <right style="thin">
        <color indexed="64"/>
      </right>
      <top/>
      <bottom/>
      <diagonal/>
    </border>
    <border>
      <left style="thin">
        <color rgb="FFE0E0E0"/>
      </left>
      <right style="thin">
        <color indexed="64"/>
      </right>
      <top style="thin">
        <color indexed="64"/>
      </top>
      <bottom style="thin">
        <color rgb="FFAEAEAE"/>
      </bottom>
      <diagonal/>
    </border>
    <border>
      <left style="thin">
        <color indexed="64"/>
      </left>
      <right/>
      <top style="thin">
        <color indexed="64"/>
      </top>
      <bottom/>
      <diagonal/>
    </border>
    <border>
      <left style="thin">
        <color indexed="64"/>
      </left>
      <right/>
      <top/>
      <bottom/>
      <diagonal/>
    </border>
    <border>
      <left style="thin">
        <color rgb="FFE0E0E0"/>
      </left>
      <right style="thin">
        <color rgb="FFE0E0E0"/>
      </right>
      <top/>
      <bottom style="thin">
        <color rgb="FF152935"/>
      </bottom>
      <diagonal/>
    </border>
    <border>
      <left style="thin">
        <color rgb="FFE0E0E0"/>
      </left>
      <right/>
      <top/>
      <bottom style="thin">
        <color rgb="FF152935"/>
      </bottom>
      <diagonal/>
    </border>
    <border>
      <left style="thin">
        <color indexed="64"/>
      </left>
      <right/>
      <top/>
      <bottom style="thin">
        <color rgb="FF152935"/>
      </bottom>
      <diagonal/>
    </border>
    <border>
      <left style="thin">
        <color indexed="64"/>
      </left>
      <right style="thin">
        <color indexed="64"/>
      </right>
      <top/>
      <bottom style="thin">
        <color rgb="FF152935"/>
      </bottom>
      <diagonal/>
    </border>
    <border>
      <left style="thin">
        <color indexed="64"/>
      </left>
      <right/>
      <top style="thin">
        <color rgb="FF152935"/>
      </top>
      <bottom style="thin">
        <color rgb="FFAEAEAE"/>
      </bottom>
      <diagonal/>
    </border>
    <border>
      <left style="thin">
        <color indexed="64"/>
      </left>
      <right style="thin">
        <color indexed="64"/>
      </right>
      <top style="thin">
        <color rgb="FF152935"/>
      </top>
      <bottom style="thin">
        <color rgb="FFAEAEAE"/>
      </bottom>
      <diagonal/>
    </border>
    <border>
      <left style="thin">
        <color indexed="64"/>
      </left>
      <right style="thin">
        <color indexed="64"/>
      </right>
      <top style="thin">
        <color rgb="FFAEAEAE"/>
      </top>
      <bottom style="thin">
        <color rgb="FFAEAEAE"/>
      </bottom>
      <diagonal/>
    </border>
    <border>
      <left style="thin">
        <color indexed="64"/>
      </left>
      <right/>
      <top style="thin">
        <color rgb="FFAEAEAE"/>
      </top>
      <bottom style="thin">
        <color rgb="FF152935"/>
      </bottom>
      <diagonal/>
    </border>
    <border>
      <left style="thin">
        <color indexed="64"/>
      </left>
      <right style="thin">
        <color indexed="64"/>
      </right>
      <top style="thin">
        <color rgb="FFAEAEAE"/>
      </top>
      <bottom style="thin">
        <color rgb="FF152935"/>
      </bottom>
      <diagonal/>
    </border>
    <border>
      <left style="thin">
        <color indexed="64"/>
      </left>
      <right style="thin">
        <color indexed="64"/>
      </right>
      <top style="thin">
        <color indexed="64"/>
      </top>
      <bottom style="thin">
        <color rgb="FFAEAEAE"/>
      </bottom>
      <diagonal/>
    </border>
    <border>
      <left/>
      <right style="thin">
        <color indexed="64"/>
      </right>
      <top style="thin">
        <color indexed="64"/>
      </top>
      <bottom style="thin">
        <color rgb="FFAEAEAE"/>
      </bottom>
      <diagonal/>
    </border>
    <border>
      <left/>
      <right style="thin">
        <color indexed="64"/>
      </right>
      <top style="thin">
        <color rgb="FFAEAEAE"/>
      </top>
      <bottom style="thin">
        <color rgb="FFAEAEAE"/>
      </bottom>
      <diagonal/>
    </border>
    <border>
      <left style="thin">
        <color indexed="64"/>
      </left>
      <right style="thin">
        <color indexed="64"/>
      </right>
      <top style="thin">
        <color rgb="FFAEAEAE"/>
      </top>
      <bottom style="thin">
        <color indexed="64"/>
      </bottom>
      <diagonal/>
    </border>
    <border>
      <left/>
      <right style="thin">
        <color indexed="64"/>
      </right>
      <top style="thin">
        <color rgb="FFAEAEAE"/>
      </top>
      <bottom style="thin">
        <color indexed="64"/>
      </bottom>
      <diagonal/>
    </border>
    <border>
      <left style="thin">
        <color rgb="FFE0E0E0"/>
      </left>
      <right style="thin">
        <color indexed="64"/>
      </right>
      <top style="thin">
        <color rgb="FFAEAEAE"/>
      </top>
      <bottom/>
      <diagonal/>
    </border>
    <border>
      <left style="thin">
        <color indexed="64"/>
      </left>
      <right style="thin">
        <color indexed="64"/>
      </right>
      <top/>
      <bottom style="thin">
        <color indexed="64"/>
      </bottom>
      <diagonal/>
    </border>
    <border>
      <left style="thin">
        <color indexed="64"/>
      </left>
      <right/>
      <top/>
      <bottom style="thin">
        <color rgb="FFAEAEAE"/>
      </bottom>
      <diagonal/>
    </border>
    <border>
      <left/>
      <right style="thin">
        <color rgb="FFE0E0E0"/>
      </right>
      <top/>
      <bottom style="thin">
        <color rgb="FF152935"/>
      </bottom>
      <diagonal/>
    </border>
    <border>
      <left style="thin">
        <color indexed="64"/>
      </left>
      <right/>
      <top/>
      <bottom style="thin">
        <color indexed="64"/>
      </bottom>
      <diagonal/>
    </border>
    <border>
      <left style="thin">
        <color indexed="64"/>
      </left>
      <right style="thin">
        <color indexed="63"/>
      </right>
      <top/>
      <bottom/>
      <diagonal/>
    </border>
    <border>
      <left style="thin">
        <color indexed="64"/>
      </left>
      <right style="thin">
        <color indexed="63"/>
      </right>
      <top/>
      <bottom style="thin">
        <color indexed="61"/>
      </bottom>
      <diagonal/>
    </border>
    <border>
      <left style="thin">
        <color indexed="64"/>
      </left>
      <right style="thin">
        <color indexed="63"/>
      </right>
      <top style="thin">
        <color indexed="61"/>
      </top>
      <bottom style="thin">
        <color indexed="22"/>
      </bottom>
      <diagonal/>
    </border>
    <border>
      <left style="thin">
        <color indexed="64"/>
      </left>
      <right style="thin">
        <color indexed="63"/>
      </right>
      <top style="thin">
        <color indexed="22"/>
      </top>
      <bottom style="thin">
        <color indexed="22"/>
      </bottom>
      <diagonal/>
    </border>
    <border>
      <left style="thin">
        <color indexed="64"/>
      </left>
      <right style="thin">
        <color indexed="63"/>
      </right>
      <top style="thin">
        <color indexed="22"/>
      </top>
      <bottom style="thin">
        <color indexed="61"/>
      </bottom>
      <diagonal/>
    </border>
    <border>
      <left style="thin">
        <color indexed="64"/>
      </left>
      <right/>
      <top style="thin">
        <color indexed="61"/>
      </top>
      <bottom style="thin">
        <color indexed="64"/>
      </bottom>
      <diagonal/>
    </border>
    <border>
      <left style="thin">
        <color indexed="64"/>
      </left>
      <right style="thin">
        <color indexed="63"/>
      </right>
      <top style="thin">
        <color indexed="22"/>
      </top>
      <bottom/>
      <diagonal/>
    </border>
    <border>
      <left style="thin">
        <color indexed="64"/>
      </left>
      <right style="thin">
        <color indexed="63"/>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3"/>
      </right>
      <top style="thin">
        <color indexed="64"/>
      </top>
      <bottom style="thin">
        <color indexed="22"/>
      </bottom>
      <diagonal/>
    </border>
    <border>
      <left style="thin">
        <color indexed="64"/>
      </left>
      <right style="thin">
        <color rgb="FFE0E0E0"/>
      </right>
      <top style="thin">
        <color rgb="FF152935"/>
      </top>
      <bottom style="thin">
        <color rgb="FFAEAEAE"/>
      </bottom>
      <diagonal/>
    </border>
    <border>
      <left style="thin">
        <color indexed="64"/>
      </left>
      <right style="thin">
        <color rgb="FFE0E0E0"/>
      </right>
      <top style="thin">
        <color rgb="FFAEAEAE"/>
      </top>
      <bottom style="thin">
        <color rgb="FF152935"/>
      </bottom>
      <diagonal/>
    </border>
    <border>
      <left style="thin">
        <color rgb="FFE0E0E0"/>
      </left>
      <right/>
      <top/>
      <bottom style="thin">
        <color rgb="FFAEAEAE"/>
      </bottom>
      <diagonal/>
    </border>
    <border>
      <left style="thin">
        <color rgb="FFE0E0E0"/>
      </left>
      <right style="thin">
        <color indexed="64"/>
      </right>
      <top/>
      <bottom style="thin">
        <color rgb="FFAEAEAE"/>
      </bottom>
      <diagonal/>
    </border>
    <border>
      <left/>
      <right/>
      <top style="thin">
        <color rgb="FF152935"/>
      </top>
      <bottom style="thin">
        <color indexed="64"/>
      </bottom>
      <diagonal/>
    </border>
    <border>
      <left/>
      <right/>
      <top style="thin">
        <color theme="0" tint="-0.14999847407452621"/>
      </top>
      <bottom style="thin">
        <color indexed="64"/>
      </bottom>
      <diagonal/>
    </border>
    <border>
      <left/>
      <right/>
      <top style="thin">
        <color theme="0" tint="-0.14999847407452621"/>
      </top>
      <bottom/>
      <diagonal/>
    </border>
    <border>
      <left/>
      <right/>
      <top/>
      <bottom style="thin">
        <color theme="0" tint="-0.14999847407452621"/>
      </bottom>
      <diagonal/>
    </border>
    <border>
      <left/>
      <right/>
      <top style="thin">
        <color rgb="FFAEAEAE"/>
      </top>
      <bottom style="thin">
        <color theme="0" tint="-0.14999847407452621"/>
      </bottom>
      <diagonal/>
    </border>
    <border>
      <left/>
      <right/>
      <top style="thin">
        <color indexed="64"/>
      </top>
      <bottom style="thin">
        <color indexed="61"/>
      </bottom>
      <diagonal/>
    </border>
    <border>
      <left/>
      <right style="thin">
        <color indexed="63"/>
      </right>
      <top style="thin">
        <color indexed="64"/>
      </top>
      <bottom style="thin">
        <color indexed="61"/>
      </bottom>
      <diagonal/>
    </border>
    <border>
      <left style="thin">
        <color indexed="63"/>
      </left>
      <right style="thin">
        <color indexed="63"/>
      </right>
      <top style="thin">
        <color indexed="64"/>
      </top>
      <bottom style="thin">
        <color indexed="61"/>
      </bottom>
      <diagonal/>
    </border>
    <border>
      <left style="thin">
        <color indexed="63"/>
      </left>
      <right/>
      <top style="thin">
        <color indexed="64"/>
      </top>
      <bottom style="thin">
        <color indexed="61"/>
      </bottom>
      <diagonal/>
    </border>
    <border>
      <left/>
      <right style="thin">
        <color indexed="63"/>
      </right>
      <top style="thin">
        <color indexed="64"/>
      </top>
      <bottom style="thin">
        <color indexed="64"/>
      </bottom>
      <diagonal/>
    </border>
    <border>
      <left style="thin">
        <color rgb="FFE0E0E0"/>
      </left>
      <right style="thin">
        <color rgb="FFE0E0E0"/>
      </right>
      <top style="thin">
        <color indexed="64"/>
      </top>
      <bottom/>
      <diagonal/>
    </border>
    <border>
      <left style="thin">
        <color rgb="FFE0E0E0"/>
      </left>
      <right style="thin">
        <color rgb="FFE0E0E0"/>
      </right>
      <top/>
      <bottom style="thin">
        <color rgb="FFAEAEAE"/>
      </bottom>
      <diagonal/>
    </border>
    <border>
      <left/>
      <right style="thin">
        <color indexed="63"/>
      </right>
      <top style="thin">
        <color indexed="64"/>
      </top>
      <bottom/>
      <diagonal/>
    </border>
  </borders>
  <cellStyleXfs count="167">
    <xf numFmtId="0" fontId="0" fillId="0" borderId="0"/>
    <xf numFmtId="0" fontId="10" fillId="0" borderId="0" applyNumberFormat="0" applyFill="0" applyBorder="0" applyAlignment="0" applyProtection="0"/>
    <xf numFmtId="0" fontId="1" fillId="0" borderId="0"/>
    <xf numFmtId="0" fontId="4" fillId="0" borderId="0"/>
    <xf numFmtId="0" fontId="4" fillId="0" borderId="0"/>
    <xf numFmtId="0" fontId="1" fillId="0" borderId="0"/>
    <xf numFmtId="0" fontId="4"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cellStyleXfs>
  <cellXfs count="846">
    <xf numFmtId="0" fontId="0" fillId="0" borderId="0" xfId="0"/>
    <xf numFmtId="0" fontId="11" fillId="0" borderId="1" xfId="0" applyFont="1" applyBorder="1" applyAlignment="1">
      <alignment horizontal="left" indent="3"/>
    </xf>
    <xf numFmtId="0" fontId="12" fillId="0" borderId="1" xfId="0" applyFont="1" applyBorder="1" applyAlignment="1">
      <alignment horizontal="left" indent="3"/>
    </xf>
    <xf numFmtId="0" fontId="13" fillId="0" borderId="0" xfId="0" applyFont="1" applyAlignment="1">
      <alignment horizontal="left" indent="3"/>
    </xf>
    <xf numFmtId="0" fontId="13" fillId="0" borderId="0" xfId="0" applyFont="1"/>
    <xf numFmtId="0" fontId="9" fillId="0" borderId="1" xfId="0" applyFont="1" applyBorder="1" applyAlignment="1">
      <alignment horizontal="left" vertical="top" indent="3"/>
    </xf>
    <xf numFmtId="0" fontId="13" fillId="0" borderId="0" xfId="0" applyFont="1" applyAlignment="1">
      <alignment horizontal="left" vertical="top" wrapText="1"/>
    </xf>
    <xf numFmtId="0" fontId="13" fillId="0" borderId="0" xfId="0" applyFont="1" applyAlignment="1">
      <alignment vertical="top" wrapText="1"/>
    </xf>
    <xf numFmtId="0" fontId="14" fillId="0" borderId="0" xfId="0" applyFont="1"/>
    <xf numFmtId="0" fontId="15" fillId="0" borderId="0" xfId="0" applyFont="1" applyAlignment="1">
      <alignment vertical="top"/>
    </xf>
    <xf numFmtId="0" fontId="13" fillId="0" borderId="1" xfId="0" applyFont="1" applyBorder="1" applyAlignment="1">
      <alignment horizontal="left" vertical="top" wrapText="1" indent="3"/>
    </xf>
    <xf numFmtId="0" fontId="16" fillId="0" borderId="1" xfId="0" applyFont="1" applyBorder="1" applyAlignment="1">
      <alignment horizontal="left" vertical="top" wrapText="1" indent="3"/>
    </xf>
    <xf numFmtId="0" fontId="17" fillId="0" borderId="1" xfId="0" applyFont="1" applyBorder="1" applyAlignment="1">
      <alignment horizontal="left" vertical="top" indent="3"/>
    </xf>
    <xf numFmtId="3" fontId="18" fillId="2" borderId="0" xfId="0" applyNumberFormat="1" applyFont="1" applyFill="1" applyAlignment="1">
      <alignment horizontal="left" indent="3"/>
    </xf>
    <xf numFmtId="0" fontId="11" fillId="0" borderId="0" xfId="0" applyFont="1"/>
    <xf numFmtId="0" fontId="13" fillId="0" borderId="0" xfId="0" applyFont="1" applyAlignment="1">
      <alignment vertical="top"/>
    </xf>
    <xf numFmtId="0" fontId="13" fillId="0" borderId="0" xfId="0" applyFont="1" applyAlignment="1">
      <alignment horizontal="left" vertical="top" indent="3"/>
    </xf>
    <xf numFmtId="0" fontId="9" fillId="0" borderId="1" xfId="0" applyFont="1" applyBorder="1" applyAlignment="1">
      <alignment horizontal="left" indent="3"/>
    </xf>
    <xf numFmtId="0" fontId="19" fillId="0" borderId="0" xfId="0" applyFont="1"/>
    <xf numFmtId="0" fontId="20" fillId="0" borderId="0" xfId="0" applyFont="1" applyAlignment="1">
      <alignment horizontal="left" vertical="top" wrapText="1"/>
    </xf>
    <xf numFmtId="0" fontId="13" fillId="0" borderId="1" xfId="0" quotePrefix="1" applyFont="1" applyBorder="1" applyAlignment="1">
      <alignment horizontal="left" vertical="top" wrapText="1" indent="6"/>
    </xf>
    <xf numFmtId="0" fontId="13" fillId="0" borderId="1" xfId="0" quotePrefix="1" applyFont="1" applyBorder="1" applyAlignment="1">
      <alignment horizontal="left" vertical="top" indent="6"/>
    </xf>
    <xf numFmtId="0" fontId="13" fillId="0" borderId="1" xfId="0" quotePrefix="1" applyFont="1" applyBorder="1" applyAlignment="1">
      <alignment horizontal="left" vertical="top" wrapText="1" indent="8"/>
    </xf>
    <xf numFmtId="0" fontId="10" fillId="0" borderId="1" xfId="1" applyBorder="1" applyAlignment="1">
      <alignment horizontal="left" vertical="top" indent="3"/>
    </xf>
    <xf numFmtId="0" fontId="21" fillId="3" borderId="43" xfId="59" applyFont="1" applyFill="1" applyBorder="1" applyAlignment="1">
      <alignment horizontal="left" vertical="top" wrapText="1"/>
    </xf>
    <xf numFmtId="1" fontId="22" fillId="0" borderId="44" xfId="62" applyNumberFormat="1" applyFont="1" applyFill="1" applyBorder="1" applyAlignment="1">
      <alignment horizontal="right" vertical="top"/>
    </xf>
    <xf numFmtId="1" fontId="22" fillId="0" borderId="45" xfId="63" applyNumberFormat="1" applyFont="1" applyFill="1" applyBorder="1" applyAlignment="1">
      <alignment horizontal="right" vertical="top"/>
    </xf>
    <xf numFmtId="1" fontId="22" fillId="0" borderId="46" xfId="64" applyNumberFormat="1" applyFont="1" applyFill="1" applyBorder="1" applyAlignment="1">
      <alignment horizontal="right" vertical="top"/>
    </xf>
    <xf numFmtId="0" fontId="21" fillId="3" borderId="47" xfId="60" applyFont="1" applyFill="1" applyBorder="1" applyAlignment="1">
      <alignment horizontal="left" vertical="top" wrapText="1"/>
    </xf>
    <xf numFmtId="1" fontId="22" fillId="0" borderId="48" xfId="65" applyNumberFormat="1" applyFont="1" applyFill="1" applyBorder="1" applyAlignment="1">
      <alignment horizontal="right" vertical="top"/>
    </xf>
    <xf numFmtId="1" fontId="22" fillId="0" borderId="49" xfId="66" applyNumberFormat="1" applyFont="1" applyFill="1" applyBorder="1" applyAlignment="1">
      <alignment horizontal="right" vertical="top"/>
    </xf>
    <xf numFmtId="1" fontId="22" fillId="0" borderId="50" xfId="67" applyNumberFormat="1" applyFont="1" applyFill="1" applyBorder="1" applyAlignment="1">
      <alignment horizontal="right" vertical="top"/>
    </xf>
    <xf numFmtId="0" fontId="21" fillId="3" borderId="51" xfId="60" applyFont="1" applyFill="1" applyBorder="1" applyAlignment="1">
      <alignment horizontal="left" vertical="top" wrapText="1"/>
    </xf>
    <xf numFmtId="1" fontId="22" fillId="0" borderId="52" xfId="65" applyNumberFormat="1" applyFont="1" applyFill="1" applyBorder="1" applyAlignment="1">
      <alignment horizontal="right" vertical="top"/>
    </xf>
    <xf numFmtId="1" fontId="22" fillId="0" borderId="53" xfId="66" applyNumberFormat="1" applyFont="1" applyFill="1" applyBorder="1" applyAlignment="1">
      <alignment horizontal="right" vertical="top"/>
    </xf>
    <xf numFmtId="1" fontId="22" fillId="0" borderId="54" xfId="67" applyNumberFormat="1" applyFont="1" applyFill="1" applyBorder="1" applyAlignment="1">
      <alignment horizontal="right" vertical="top"/>
    </xf>
    <xf numFmtId="0" fontId="23" fillId="3" borderId="55" xfId="61" applyFont="1" applyFill="1" applyBorder="1" applyAlignment="1">
      <alignment horizontal="left" vertical="top" wrapText="1"/>
    </xf>
    <xf numFmtId="1" fontId="24" fillId="0" borderId="56" xfId="68" applyNumberFormat="1" applyFont="1" applyFill="1" applyBorder="1" applyAlignment="1">
      <alignment horizontal="right" vertical="top"/>
    </xf>
    <xf numFmtId="1" fontId="24" fillId="0" borderId="57" xfId="69" applyNumberFormat="1" applyFont="1" applyFill="1" applyBorder="1" applyAlignment="1">
      <alignment horizontal="right" vertical="top"/>
    </xf>
    <xf numFmtId="1" fontId="24" fillId="0" borderId="58" xfId="70" applyNumberFormat="1" applyFont="1" applyFill="1" applyBorder="1" applyAlignment="1">
      <alignment horizontal="right" vertical="top"/>
    </xf>
    <xf numFmtId="1" fontId="22" fillId="0" borderId="17" xfId="65" applyNumberFormat="1" applyFont="1" applyFill="1" applyBorder="1" applyAlignment="1">
      <alignment horizontal="right" vertical="top"/>
    </xf>
    <xf numFmtId="1" fontId="22" fillId="0" borderId="0" xfId="65" applyNumberFormat="1" applyFont="1" applyFill="1" applyBorder="1" applyAlignment="1">
      <alignment horizontal="right" vertical="top"/>
    </xf>
    <xf numFmtId="3" fontId="22" fillId="0" borderId="59" xfId="65" applyNumberFormat="1" applyFont="1" applyFill="1" applyBorder="1" applyAlignment="1">
      <alignment horizontal="right" vertical="top"/>
    </xf>
    <xf numFmtId="3" fontId="22" fillId="0" borderId="48" xfId="65" applyNumberFormat="1" applyFont="1" applyFill="1" applyBorder="1" applyAlignment="1">
      <alignment horizontal="right" vertical="top"/>
    </xf>
    <xf numFmtId="3" fontId="22" fillId="0" borderId="52" xfId="65" applyNumberFormat="1" applyFont="1" applyFill="1" applyBorder="1" applyAlignment="1">
      <alignment horizontal="right" vertical="top"/>
    </xf>
    <xf numFmtId="3" fontId="24" fillId="0" borderId="56" xfId="68" applyNumberFormat="1" applyFont="1" applyFill="1" applyBorder="1" applyAlignment="1">
      <alignment horizontal="right" vertical="top"/>
    </xf>
    <xf numFmtId="0" fontId="21" fillId="3" borderId="60" xfId="60" applyFont="1" applyFill="1" applyBorder="1" applyAlignment="1">
      <alignment horizontal="left" vertical="top" wrapText="1"/>
    </xf>
    <xf numFmtId="3" fontId="24" fillId="0" borderId="18" xfId="65" applyNumberFormat="1" applyFont="1" applyFill="1" applyBorder="1" applyAlignment="1">
      <alignment horizontal="right" vertical="top"/>
    </xf>
    <xf numFmtId="3" fontId="22" fillId="0" borderId="17" xfId="65" applyNumberFormat="1" applyFont="1" applyFill="1" applyBorder="1" applyAlignment="1">
      <alignment horizontal="right" vertical="top"/>
    </xf>
    <xf numFmtId="3" fontId="22" fillId="0" borderId="0" xfId="65" applyNumberFormat="1" applyFont="1" applyFill="1" applyBorder="1" applyAlignment="1">
      <alignment horizontal="right" vertical="top"/>
    </xf>
    <xf numFmtId="3" fontId="22" fillId="0" borderId="61" xfId="65" applyNumberFormat="1" applyFont="1" applyFill="1" applyBorder="1" applyAlignment="1">
      <alignment horizontal="right" vertical="top"/>
    </xf>
    <xf numFmtId="0" fontId="21" fillId="0" borderId="0" xfId="76" applyFont="1" applyFill="1" applyBorder="1" applyAlignment="1">
      <alignment horizontal="left" vertical="top" wrapText="1"/>
    </xf>
    <xf numFmtId="0" fontId="21" fillId="0" borderId="40" xfId="78" applyFont="1" applyFill="1" applyBorder="1" applyAlignment="1">
      <alignment horizontal="center" vertical="top" wrapText="1"/>
    </xf>
    <xf numFmtId="0" fontId="21" fillId="0" borderId="41" xfId="79" applyFont="1" applyFill="1" applyBorder="1" applyAlignment="1">
      <alignment horizontal="center" vertical="top" wrapText="1"/>
    </xf>
    <xf numFmtId="0" fontId="21" fillId="0" borderId="42" xfId="80" applyFont="1" applyFill="1" applyBorder="1" applyAlignment="1">
      <alignment horizontal="center" vertical="top" wrapText="1"/>
    </xf>
    <xf numFmtId="0" fontId="21" fillId="3" borderId="43" xfId="81" applyFont="1" applyFill="1" applyBorder="1" applyAlignment="1">
      <alignment horizontal="left" vertical="top" wrapText="1"/>
    </xf>
    <xf numFmtId="0" fontId="21" fillId="3" borderId="47" xfId="82" applyFont="1" applyFill="1" applyBorder="1" applyAlignment="1">
      <alignment horizontal="left" vertical="top" wrapText="1"/>
    </xf>
    <xf numFmtId="0" fontId="21" fillId="3" borderId="62" xfId="83" applyFont="1" applyFill="1" applyBorder="1" applyAlignment="1">
      <alignment horizontal="left" vertical="top" wrapText="1"/>
    </xf>
    <xf numFmtId="1" fontId="22" fillId="0" borderId="63" xfId="68" applyNumberFormat="1" applyFont="1" applyFill="1" applyBorder="1" applyAlignment="1">
      <alignment horizontal="right" vertical="top"/>
    </xf>
    <xf numFmtId="1" fontId="22" fillId="0" borderId="64" xfId="69" applyNumberFormat="1" applyFont="1" applyFill="1" applyBorder="1" applyAlignment="1">
      <alignment horizontal="right" vertical="top"/>
    </xf>
    <xf numFmtId="1" fontId="22" fillId="0" borderId="65" xfId="70" applyNumberFormat="1" applyFont="1" applyFill="1" applyBorder="1" applyAlignment="1">
      <alignment horizontal="right" vertical="top"/>
    </xf>
    <xf numFmtId="3" fontId="22" fillId="0" borderId="66" xfId="65" applyNumberFormat="1" applyFont="1" applyFill="1" applyBorder="1" applyAlignment="1">
      <alignment horizontal="right" vertical="top"/>
    </xf>
    <xf numFmtId="3" fontId="22" fillId="0" borderId="25" xfId="65" applyNumberFormat="1" applyFont="1" applyFill="1" applyBorder="1" applyAlignment="1">
      <alignment horizontal="right" vertical="top"/>
    </xf>
    <xf numFmtId="0" fontId="21" fillId="0" borderId="0" xfId="75" applyFont="1" applyFill="1" applyBorder="1" applyAlignment="1">
      <alignment horizontal="left" wrapText="1"/>
    </xf>
    <xf numFmtId="1" fontId="22" fillId="0" borderId="67" xfId="62" applyNumberFormat="1" applyFont="1" applyFill="1" applyBorder="1" applyAlignment="1">
      <alignment horizontal="right" vertical="top"/>
    </xf>
    <xf numFmtId="1" fontId="22" fillId="0" borderId="0" xfId="62" applyNumberFormat="1" applyFont="1" applyFill="1" applyBorder="1" applyAlignment="1">
      <alignment horizontal="right" vertical="top"/>
    </xf>
    <xf numFmtId="0" fontId="21" fillId="0" borderId="0" xfId="76" applyFont="1" applyFill="1" applyBorder="1" applyAlignment="1">
      <alignment horizontal="left" wrapText="1"/>
    </xf>
    <xf numFmtId="1" fontId="21" fillId="3" borderId="43" xfId="81" applyNumberFormat="1" applyFont="1" applyFill="1" applyBorder="1" applyAlignment="1">
      <alignment horizontal="left" vertical="top" wrapText="1"/>
    </xf>
    <xf numFmtId="1" fontId="22" fillId="0" borderId="17" xfId="62" applyNumberFormat="1" applyFont="1" applyFill="1" applyBorder="1" applyAlignment="1">
      <alignment horizontal="right" vertical="top"/>
    </xf>
    <xf numFmtId="1" fontId="21" fillId="3" borderId="47" xfId="82" applyNumberFormat="1" applyFont="1" applyFill="1" applyBorder="1" applyAlignment="1">
      <alignment horizontal="left" vertical="top" wrapText="1"/>
    </xf>
    <xf numFmtId="1" fontId="21" fillId="3" borderId="62" xfId="83" applyNumberFormat="1" applyFont="1" applyFill="1" applyBorder="1" applyAlignment="1">
      <alignment horizontal="left" vertical="top" wrapText="1"/>
    </xf>
    <xf numFmtId="1" fontId="22" fillId="0" borderId="25" xfId="62" applyNumberFormat="1" applyFont="1" applyFill="1" applyBorder="1" applyAlignment="1">
      <alignment horizontal="right" vertical="top"/>
    </xf>
    <xf numFmtId="1" fontId="21" fillId="0" borderId="0" xfId="76" applyNumberFormat="1" applyFont="1" applyFill="1" applyBorder="1" applyAlignment="1">
      <alignment horizontal="left" wrapText="1"/>
    </xf>
    <xf numFmtId="3" fontId="22" fillId="0" borderId="44" xfId="62" applyNumberFormat="1" applyFont="1" applyFill="1" applyBorder="1" applyAlignment="1">
      <alignment horizontal="right" vertical="top"/>
    </xf>
    <xf numFmtId="3" fontId="22" fillId="0" borderId="45" xfId="63" applyNumberFormat="1" applyFont="1" applyFill="1" applyBorder="1" applyAlignment="1">
      <alignment horizontal="right" vertical="top"/>
    </xf>
    <xf numFmtId="3" fontId="22" fillId="0" borderId="46" xfId="64" applyNumberFormat="1" applyFont="1" applyFill="1" applyBorder="1" applyAlignment="1">
      <alignment horizontal="right" vertical="top"/>
    </xf>
    <xf numFmtId="3" fontId="22" fillId="0" borderId="49" xfId="66" applyNumberFormat="1" applyFont="1" applyFill="1" applyBorder="1" applyAlignment="1">
      <alignment horizontal="right" vertical="top"/>
    </xf>
    <xf numFmtId="3" fontId="22" fillId="0" borderId="50" xfId="67" applyNumberFormat="1" applyFont="1" applyFill="1" applyBorder="1" applyAlignment="1">
      <alignment horizontal="right" vertical="top"/>
    </xf>
    <xf numFmtId="3" fontId="22" fillId="0" borderId="63" xfId="68" applyNumberFormat="1" applyFont="1" applyFill="1" applyBorder="1" applyAlignment="1">
      <alignment horizontal="right" vertical="top"/>
    </xf>
    <xf numFmtId="3" fontId="22" fillId="0" borderId="64" xfId="69" applyNumberFormat="1" applyFont="1" applyFill="1" applyBorder="1" applyAlignment="1">
      <alignment horizontal="right" vertical="top"/>
    </xf>
    <xf numFmtId="3" fontId="22" fillId="0" borderId="65" xfId="70" applyNumberFormat="1" applyFont="1" applyFill="1" applyBorder="1" applyAlignment="1">
      <alignment horizontal="right" vertical="top"/>
    </xf>
    <xf numFmtId="0" fontId="25" fillId="0" borderId="0" xfId="0" applyFont="1"/>
    <xf numFmtId="1" fontId="25" fillId="0" borderId="0" xfId="0" applyNumberFormat="1" applyFont="1"/>
    <xf numFmtId="3" fontId="22" fillId="0" borderId="17" xfId="62" applyNumberFormat="1" applyFont="1" applyFill="1" applyBorder="1" applyAlignment="1">
      <alignment horizontal="right" vertical="top"/>
    </xf>
    <xf numFmtId="3" fontId="22" fillId="0" borderId="0" xfId="62" applyNumberFormat="1" applyFont="1" applyFill="1" applyBorder="1" applyAlignment="1">
      <alignment horizontal="right" vertical="top"/>
    </xf>
    <xf numFmtId="3" fontId="22" fillId="0" borderId="25" xfId="62" applyNumberFormat="1" applyFont="1" applyFill="1" applyBorder="1" applyAlignment="1">
      <alignment horizontal="right" vertical="top"/>
    </xf>
    <xf numFmtId="0" fontId="26" fillId="0" borderId="0" xfId="74" applyFont="1" applyFill="1" applyBorder="1"/>
    <xf numFmtId="3" fontId="21" fillId="3" borderId="43" xfId="81" applyNumberFormat="1" applyFont="1" applyFill="1" applyBorder="1" applyAlignment="1">
      <alignment horizontal="left" vertical="top" wrapText="1"/>
    </xf>
    <xf numFmtId="3" fontId="21" fillId="3" borderId="47" xfId="82" applyNumberFormat="1" applyFont="1" applyFill="1" applyBorder="1" applyAlignment="1">
      <alignment horizontal="left" vertical="top" wrapText="1"/>
    </xf>
    <xf numFmtId="3" fontId="21" fillId="3" borderId="62" xfId="83" applyNumberFormat="1" applyFont="1" applyFill="1" applyBorder="1" applyAlignment="1">
      <alignment horizontal="left" vertical="top" wrapText="1"/>
    </xf>
    <xf numFmtId="3" fontId="21" fillId="0" borderId="0" xfId="76" applyNumberFormat="1" applyFont="1" applyFill="1" applyBorder="1" applyAlignment="1">
      <alignment horizontal="left" wrapText="1"/>
    </xf>
    <xf numFmtId="3" fontId="21" fillId="3" borderId="68" xfId="81" applyNumberFormat="1" applyFont="1" applyFill="1" applyBorder="1" applyAlignment="1">
      <alignment horizontal="left" vertical="top" wrapText="1"/>
    </xf>
    <xf numFmtId="0" fontId="21" fillId="3" borderId="69" xfId="82" applyFont="1" applyFill="1" applyBorder="1" applyAlignment="1">
      <alignment horizontal="left" vertical="top" wrapText="1"/>
    </xf>
    <xf numFmtId="3" fontId="22" fillId="0" borderId="70" xfId="66" applyNumberFormat="1" applyFont="1" applyFill="1" applyBorder="1" applyAlignment="1">
      <alignment horizontal="right" vertical="top"/>
    </xf>
    <xf numFmtId="3" fontId="22" fillId="0" borderId="71" xfId="67" applyNumberFormat="1" applyFont="1" applyFill="1" applyBorder="1" applyAlignment="1">
      <alignment horizontal="right" vertical="top"/>
    </xf>
    <xf numFmtId="0" fontId="22" fillId="0" borderId="0" xfId="73" applyFont="1" applyFill="1" applyBorder="1" applyAlignment="1">
      <alignment horizontal="left" vertical="top" wrapText="1"/>
    </xf>
    <xf numFmtId="0" fontId="22" fillId="0" borderId="0" xfId="71" applyFont="1" applyFill="1" applyBorder="1" applyAlignment="1">
      <alignment horizontal="left" vertical="top" wrapText="1"/>
    </xf>
    <xf numFmtId="0" fontId="22" fillId="0" borderId="0" xfId="72" applyFont="1" applyFill="1" applyBorder="1" applyAlignment="1">
      <alignment horizontal="left" vertical="top" wrapText="1"/>
    </xf>
    <xf numFmtId="0" fontId="21" fillId="0" borderId="0" xfId="49" applyFont="1" applyFill="1" applyBorder="1" applyAlignment="1">
      <alignment horizontal="left" wrapText="1"/>
    </xf>
    <xf numFmtId="0" fontId="21" fillId="3" borderId="60" xfId="82" applyFont="1" applyFill="1" applyBorder="1" applyAlignment="1">
      <alignment horizontal="left" vertical="top" wrapText="1"/>
    </xf>
    <xf numFmtId="0" fontId="2" fillId="0" borderId="0" xfId="7" applyFont="1" applyBorder="1" applyAlignment="1">
      <alignment horizontal="left" wrapText="1"/>
    </xf>
    <xf numFmtId="3" fontId="21" fillId="3" borderId="60" xfId="82" applyNumberFormat="1" applyFont="1" applyFill="1" applyBorder="1" applyAlignment="1">
      <alignment horizontal="left" vertical="top" wrapText="1"/>
    </xf>
    <xf numFmtId="3" fontId="21" fillId="3" borderId="69" xfId="82" applyNumberFormat="1" applyFont="1" applyFill="1" applyBorder="1" applyAlignment="1">
      <alignment horizontal="left" vertical="top" wrapText="1"/>
    </xf>
    <xf numFmtId="0" fontId="3" fillId="0" borderId="0" xfId="6" applyFont="1" applyBorder="1" applyAlignment="1">
      <alignment horizontal="left" wrapText="1"/>
    </xf>
    <xf numFmtId="0" fontId="25" fillId="0" borderId="0" xfId="0" applyFont="1" applyFill="1"/>
    <xf numFmtId="0" fontId="24" fillId="0" borderId="0" xfId="47" applyFont="1" applyFill="1" applyBorder="1" applyAlignment="1">
      <alignment horizontal="left" vertical="top"/>
    </xf>
    <xf numFmtId="0" fontId="24" fillId="0" borderId="0" xfId="45" applyFont="1" applyFill="1" applyBorder="1" applyAlignment="1">
      <alignment horizontal="center" vertical="center" wrapText="1"/>
    </xf>
    <xf numFmtId="0" fontId="24" fillId="0" borderId="0" xfId="46" applyFont="1" applyFill="1" applyBorder="1" applyAlignment="1">
      <alignment horizontal="center" vertical="center" wrapText="1"/>
    </xf>
    <xf numFmtId="2" fontId="25" fillId="0" borderId="0" xfId="0" applyNumberFormat="1" applyFont="1"/>
    <xf numFmtId="0" fontId="24" fillId="0" borderId="0" xfId="47" applyFont="1" applyFill="1" applyBorder="1" applyAlignment="1">
      <alignment horizontal="left" vertical="center" wrapText="1"/>
    </xf>
    <xf numFmtId="0" fontId="24" fillId="0" borderId="0" xfId="45" applyFont="1" applyFill="1" applyBorder="1" applyAlignment="1">
      <alignment horizontal="left" vertical="center" wrapText="1"/>
    </xf>
    <xf numFmtId="0" fontId="24" fillId="0" borderId="0" xfId="46" applyFont="1" applyFill="1" applyBorder="1" applyAlignment="1">
      <alignment horizontal="left" vertical="center" wrapText="1"/>
    </xf>
    <xf numFmtId="0" fontId="22" fillId="0" borderId="0" xfId="47" applyFont="1" applyFill="1" applyBorder="1" applyAlignment="1">
      <alignment horizontal="left" vertical="top"/>
    </xf>
    <xf numFmtId="0" fontId="27" fillId="0" borderId="0" xfId="44" applyFont="1" applyFill="1" applyBorder="1"/>
    <xf numFmtId="0" fontId="5" fillId="0" borderId="0" xfId="6" applyFont="1"/>
    <xf numFmtId="3" fontId="25" fillId="0" borderId="0" xfId="0" applyNumberFormat="1" applyFont="1"/>
    <xf numFmtId="3" fontId="24" fillId="0" borderId="0" xfId="47" applyNumberFormat="1" applyFont="1" applyFill="1" applyBorder="1" applyAlignment="1">
      <alignment horizontal="left" vertical="center" wrapText="1"/>
    </xf>
    <xf numFmtId="3" fontId="24" fillId="0" borderId="0" xfId="45" applyNumberFormat="1" applyFont="1" applyFill="1" applyBorder="1" applyAlignment="1">
      <alignment horizontal="left" vertical="center" wrapText="1"/>
    </xf>
    <xf numFmtId="3" fontId="24" fillId="0" borderId="0" xfId="46" applyNumberFormat="1" applyFont="1" applyFill="1" applyBorder="1" applyAlignment="1">
      <alignment horizontal="left" vertical="center" wrapText="1"/>
    </xf>
    <xf numFmtId="0" fontId="5" fillId="0" borderId="0" xfId="7" applyFont="1"/>
    <xf numFmtId="0" fontId="23" fillId="3" borderId="18" xfId="61" applyFont="1" applyFill="1" applyBorder="1" applyAlignment="1">
      <alignment horizontal="left" vertical="top" wrapText="1"/>
    </xf>
    <xf numFmtId="0" fontId="4" fillId="0" borderId="0" xfId="3"/>
    <xf numFmtId="168" fontId="7" fillId="0" borderId="6" xfId="3" applyNumberFormat="1" applyFont="1" applyBorder="1" applyAlignment="1">
      <alignment horizontal="right" vertical="top"/>
    </xf>
    <xf numFmtId="4" fontId="7" fillId="0" borderId="7" xfId="3" applyNumberFormat="1" applyFont="1" applyBorder="1" applyAlignment="1">
      <alignment horizontal="right" vertical="top"/>
    </xf>
    <xf numFmtId="4" fontId="7" fillId="0" borderId="8" xfId="3" applyNumberFormat="1" applyFont="1" applyBorder="1" applyAlignment="1">
      <alignment horizontal="right" vertical="top"/>
    </xf>
    <xf numFmtId="168" fontId="7" fillId="0" borderId="10" xfId="3" applyNumberFormat="1" applyFont="1" applyBorder="1" applyAlignment="1">
      <alignment horizontal="right" vertical="top"/>
    </xf>
    <xf numFmtId="4" fontId="7" fillId="0" borderId="11" xfId="3" applyNumberFormat="1" applyFont="1" applyBorder="1" applyAlignment="1">
      <alignment horizontal="right" vertical="top"/>
    </xf>
    <xf numFmtId="4" fontId="7" fillId="0" borderId="12" xfId="3" applyNumberFormat="1" applyFont="1" applyBorder="1" applyAlignment="1">
      <alignment horizontal="right" vertical="top"/>
    </xf>
    <xf numFmtId="0" fontId="29" fillId="0" borderId="0" xfId="0" applyFont="1"/>
    <xf numFmtId="0" fontId="30" fillId="0" borderId="0" xfId="0" applyFont="1"/>
    <xf numFmtId="0" fontId="11" fillId="0" borderId="74" xfId="0" applyFont="1" applyBorder="1" applyAlignment="1">
      <alignment horizontal="left" indent="3"/>
    </xf>
    <xf numFmtId="0" fontId="12" fillId="0" borderId="74" xfId="0" applyFont="1" applyBorder="1" applyAlignment="1">
      <alignment vertical="top"/>
    </xf>
    <xf numFmtId="0" fontId="31" fillId="0" borderId="74" xfId="0" applyFont="1" applyBorder="1" applyAlignment="1">
      <alignment vertical="top"/>
    </xf>
    <xf numFmtId="0" fontId="16" fillId="0" borderId="74" xfId="0" applyFont="1" applyBorder="1"/>
    <xf numFmtId="0" fontId="32" fillId="0" borderId="74" xfId="0" applyFont="1" applyBorder="1"/>
    <xf numFmtId="0" fontId="12" fillId="0" borderId="74" xfId="0" applyFont="1" applyBorder="1" applyAlignment="1">
      <alignment horizontal="left" indent="3"/>
    </xf>
    <xf numFmtId="0" fontId="33" fillId="0" borderId="74" xfId="0" applyFont="1" applyBorder="1"/>
    <xf numFmtId="2" fontId="22" fillId="0" borderId="74" xfId="42" applyNumberFormat="1" applyFont="1" applyFill="1" applyBorder="1" applyAlignment="1">
      <alignment horizontal="right" vertical="top"/>
    </xf>
    <xf numFmtId="0" fontId="21" fillId="3" borderId="74" xfId="29" applyFont="1" applyFill="1" applyBorder="1" applyAlignment="1">
      <alignment horizontal="left" vertical="top" wrapText="1"/>
    </xf>
    <xf numFmtId="168" fontId="22" fillId="0" borderId="74" xfId="42" applyNumberFormat="1" applyFont="1" applyFill="1" applyBorder="1" applyAlignment="1">
      <alignment horizontal="right" vertical="top"/>
    </xf>
    <xf numFmtId="3" fontId="22" fillId="0" borderId="74" xfId="35" applyNumberFormat="1" applyFont="1" applyFill="1" applyBorder="1" applyAlignment="1">
      <alignment horizontal="right" vertical="top"/>
    </xf>
    <xf numFmtId="3" fontId="22" fillId="0" borderId="74" xfId="36" applyNumberFormat="1" applyFont="1" applyFill="1" applyBorder="1" applyAlignment="1">
      <alignment horizontal="right" vertical="top"/>
    </xf>
    <xf numFmtId="4" fontId="22" fillId="0" borderId="74" xfId="35" applyNumberFormat="1" applyFont="1" applyFill="1" applyBorder="1" applyAlignment="1">
      <alignment horizontal="right" vertical="top"/>
    </xf>
    <xf numFmtId="168" fontId="22" fillId="0" borderId="74" xfId="34" applyNumberFormat="1" applyFont="1" applyFill="1" applyBorder="1" applyAlignment="1">
      <alignment horizontal="right" vertical="top"/>
    </xf>
    <xf numFmtId="0" fontId="28" fillId="0" borderId="74" xfId="0" applyFont="1" applyBorder="1" applyAlignment="1">
      <alignment horizontal="left" vertical="top"/>
    </xf>
    <xf numFmtId="0" fontId="25" fillId="0" borderId="74" xfId="0" applyFont="1" applyBorder="1"/>
    <xf numFmtId="3" fontId="25" fillId="0" borderId="74" xfId="0" applyNumberFormat="1" applyFont="1" applyBorder="1"/>
    <xf numFmtId="3" fontId="34" fillId="0" borderId="74" xfId="0" applyNumberFormat="1" applyFont="1" applyBorder="1"/>
    <xf numFmtId="0" fontId="35" fillId="0" borderId="74" xfId="0" applyFont="1" applyBorder="1"/>
    <xf numFmtId="0" fontId="25" fillId="0" borderId="74" xfId="0" applyFont="1" applyBorder="1" applyAlignment="1">
      <alignment horizontal="left"/>
    </xf>
    <xf numFmtId="0" fontId="25" fillId="0" borderId="74" xfId="0" applyFont="1" applyBorder="1" applyAlignment="1">
      <alignment wrapText="1"/>
    </xf>
    <xf numFmtId="167" fontId="25" fillId="0" borderId="74" xfId="0" applyNumberFormat="1" applyFont="1" applyBorder="1"/>
    <xf numFmtId="3" fontId="25" fillId="0" borderId="74" xfId="0" applyNumberFormat="1" applyFont="1" applyBorder="1" applyAlignment="1">
      <alignment horizontal="center" vertical="center"/>
    </xf>
    <xf numFmtId="0" fontId="25" fillId="0" borderId="74" xfId="0" applyFont="1" applyBorder="1" applyAlignment="1">
      <alignment horizontal="left" vertical="top" indent="3"/>
    </xf>
    <xf numFmtId="0" fontId="25" fillId="0" borderId="74" xfId="0" applyFont="1" applyBorder="1" applyAlignment="1">
      <alignment vertical="center" wrapText="1"/>
    </xf>
    <xf numFmtId="0" fontId="28" fillId="0" borderId="74" xfId="0" applyFont="1" applyBorder="1"/>
    <xf numFmtId="1" fontId="36" fillId="0" borderId="74" xfId="0" applyNumberFormat="1" applyFont="1" applyBorder="1" applyAlignment="1">
      <alignment horizontal="center" vertical="center"/>
    </xf>
    <xf numFmtId="164" fontId="37" fillId="0" borderId="74" xfId="0" applyNumberFormat="1" applyFont="1" applyBorder="1" applyAlignment="1">
      <alignment horizontal="center" vertical="center"/>
    </xf>
    <xf numFmtId="3" fontId="36" fillId="0" borderId="74" xfId="0" applyNumberFormat="1" applyFont="1" applyBorder="1" applyAlignment="1">
      <alignment horizontal="center" vertical="center"/>
    </xf>
    <xf numFmtId="0" fontId="25" fillId="0" borderId="74" xfId="0" applyFont="1" applyBorder="1" applyAlignment="1">
      <alignment horizontal="center" vertical="center"/>
    </xf>
    <xf numFmtId="1" fontId="25" fillId="0" borderId="74" xfId="0" applyNumberFormat="1" applyFont="1" applyBorder="1" applyAlignment="1">
      <alignment horizontal="center" vertical="center"/>
    </xf>
    <xf numFmtId="166" fontId="25" fillId="0" borderId="74" xfId="0" applyNumberFormat="1" applyFont="1" applyBorder="1"/>
    <xf numFmtId="164" fontId="22" fillId="0" borderId="74" xfId="0" applyNumberFormat="1" applyFont="1" applyBorder="1" applyAlignment="1">
      <alignment horizontal="center" vertical="center"/>
    </xf>
    <xf numFmtId="0" fontId="38" fillId="0" borderId="74" xfId="1" applyFont="1" applyBorder="1" applyAlignment="1">
      <alignment horizontal="center" vertical="center"/>
    </xf>
    <xf numFmtId="0" fontId="36" fillId="0" borderId="74" xfId="0" applyFont="1" applyBorder="1" applyAlignment="1">
      <alignment horizontal="center" vertical="center"/>
    </xf>
    <xf numFmtId="0" fontId="36" fillId="2" borderId="74" xfId="0" applyFont="1" applyFill="1" applyBorder="1" applyAlignment="1">
      <alignment vertical="center" wrapText="1"/>
    </xf>
    <xf numFmtId="0" fontId="36" fillId="0" borderId="74" xfId="0" applyFont="1" applyBorder="1" applyAlignment="1">
      <alignment vertical="center" wrapText="1"/>
    </xf>
    <xf numFmtId="0" fontId="36" fillId="2" borderId="74" xfId="0" applyFont="1" applyFill="1" applyBorder="1" applyAlignment="1">
      <alignment wrapText="1"/>
    </xf>
    <xf numFmtId="0" fontId="25" fillId="2" borderId="74" xfId="0" applyFont="1" applyFill="1" applyBorder="1" applyAlignment="1">
      <alignment vertical="center" wrapText="1"/>
    </xf>
    <xf numFmtId="165" fontId="25" fillId="0" borderId="74" xfId="0" applyNumberFormat="1" applyFont="1" applyBorder="1"/>
    <xf numFmtId="0" fontId="21" fillId="0" borderId="75" xfId="13" applyFont="1" applyFill="1" applyBorder="1" applyAlignment="1">
      <alignment horizontal="left" wrapText="1"/>
    </xf>
    <xf numFmtId="0" fontId="21" fillId="0" borderId="75" xfId="14" applyFont="1" applyFill="1" applyBorder="1" applyAlignment="1">
      <alignment horizontal="left" wrapText="1"/>
    </xf>
    <xf numFmtId="0" fontId="21" fillId="0" borderId="75" xfId="23" applyFont="1" applyFill="1" applyBorder="1" applyAlignment="1">
      <alignment horizontal="center" wrapText="1"/>
    </xf>
    <xf numFmtId="0" fontId="21" fillId="0" borderId="75" xfId="24" applyFont="1" applyFill="1" applyBorder="1" applyAlignment="1">
      <alignment horizontal="center" wrapText="1"/>
    </xf>
    <xf numFmtId="0" fontId="25" fillId="0" borderId="76" xfId="0" applyFont="1" applyBorder="1" applyAlignment="1">
      <alignment vertical="top"/>
    </xf>
    <xf numFmtId="3" fontId="34" fillId="0" borderId="76" xfId="0" applyNumberFormat="1" applyFont="1" applyBorder="1"/>
    <xf numFmtId="0" fontId="25" fillId="0" borderId="76" xfId="0" applyFont="1" applyBorder="1"/>
    <xf numFmtId="0" fontId="21" fillId="3" borderId="78" xfId="28" applyFont="1" applyFill="1" applyBorder="1" applyAlignment="1">
      <alignment horizontal="left" vertical="top" wrapText="1"/>
    </xf>
    <xf numFmtId="168" fontId="22" fillId="0" borderId="78" xfId="41" applyNumberFormat="1" applyFont="1" applyFill="1" applyBorder="1" applyAlignment="1">
      <alignment horizontal="right" vertical="top"/>
    </xf>
    <xf numFmtId="3" fontId="22" fillId="0" borderId="78" xfId="32" applyNumberFormat="1" applyFont="1" applyFill="1" applyBorder="1" applyAlignment="1">
      <alignment horizontal="right" vertical="top"/>
    </xf>
    <xf numFmtId="2" fontId="22" fillId="0" borderId="78" xfId="42" applyNumberFormat="1" applyFont="1" applyFill="1" applyBorder="1" applyAlignment="1">
      <alignment horizontal="right" vertical="top"/>
    </xf>
    <xf numFmtId="3" fontId="22" fillId="0" borderId="78" xfId="33" applyNumberFormat="1" applyFont="1" applyFill="1" applyBorder="1" applyAlignment="1">
      <alignment horizontal="right" vertical="top"/>
    </xf>
    <xf numFmtId="0" fontId="21" fillId="3" borderId="75" xfId="29" applyFont="1" applyFill="1" applyBorder="1" applyAlignment="1">
      <alignment horizontal="left" vertical="top" wrapText="1"/>
    </xf>
    <xf numFmtId="168" fontId="22" fillId="0" borderId="75" xfId="42" applyNumberFormat="1" applyFont="1" applyFill="1" applyBorder="1" applyAlignment="1">
      <alignment horizontal="right" vertical="top"/>
    </xf>
    <xf numFmtId="3" fontId="22" fillId="0" borderId="75" xfId="35" applyNumberFormat="1" applyFont="1" applyFill="1" applyBorder="1" applyAlignment="1">
      <alignment horizontal="right" vertical="top"/>
    </xf>
    <xf numFmtId="2" fontId="22" fillId="0" borderId="75" xfId="42" applyNumberFormat="1" applyFont="1" applyFill="1" applyBorder="1" applyAlignment="1">
      <alignment horizontal="right" vertical="top"/>
    </xf>
    <xf numFmtId="3" fontId="22" fillId="0" borderId="75" xfId="36" applyNumberFormat="1" applyFont="1" applyFill="1" applyBorder="1" applyAlignment="1">
      <alignment horizontal="right" vertical="top"/>
    </xf>
    <xf numFmtId="0" fontId="23" fillId="3" borderId="79" xfId="30" applyFont="1" applyFill="1" applyBorder="1" applyAlignment="1">
      <alignment horizontal="left" vertical="top" wrapText="1"/>
    </xf>
    <xf numFmtId="168" fontId="24" fillId="0" borderId="79" xfId="43" applyNumberFormat="1" applyFont="1" applyFill="1" applyBorder="1" applyAlignment="1">
      <alignment horizontal="right" vertical="top"/>
    </xf>
    <xf numFmtId="3" fontId="24" fillId="0" borderId="79" xfId="38" applyNumberFormat="1" applyFont="1" applyFill="1" applyBorder="1" applyAlignment="1">
      <alignment horizontal="right" vertical="top"/>
    </xf>
    <xf numFmtId="2" fontId="24" fillId="0" borderId="79" xfId="38" applyNumberFormat="1" applyFont="1" applyFill="1" applyBorder="1" applyAlignment="1">
      <alignment horizontal="right" vertical="top"/>
    </xf>
    <xf numFmtId="3" fontId="24" fillId="0" borderId="79" xfId="39" applyNumberFormat="1" applyFont="1" applyFill="1" applyBorder="1" applyAlignment="1">
      <alignment horizontal="right" vertical="top"/>
    </xf>
    <xf numFmtId="168" fontId="22" fillId="0" borderId="78" xfId="31" applyNumberFormat="1" applyFont="1" applyFill="1" applyBorder="1" applyAlignment="1">
      <alignment horizontal="right" vertical="top"/>
    </xf>
    <xf numFmtId="4" fontId="22" fillId="0" borderId="78" xfId="35" applyNumberFormat="1" applyFont="1" applyFill="1" applyBorder="1" applyAlignment="1">
      <alignment horizontal="right" vertical="top"/>
    </xf>
    <xf numFmtId="0" fontId="35" fillId="0" borderId="76" xfId="0" applyFont="1" applyBorder="1"/>
    <xf numFmtId="3" fontId="25" fillId="0" borderId="76" xfId="0" applyNumberFormat="1" applyFont="1" applyBorder="1"/>
    <xf numFmtId="168" fontId="22" fillId="0" borderId="75" xfId="34" applyNumberFormat="1" applyFont="1" applyFill="1" applyBorder="1" applyAlignment="1">
      <alignment horizontal="right" vertical="top"/>
    </xf>
    <xf numFmtId="4" fontId="22" fillId="0" borderId="75" xfId="35" applyNumberFormat="1" applyFont="1" applyFill="1" applyBorder="1" applyAlignment="1">
      <alignment horizontal="right" vertical="top"/>
    </xf>
    <xf numFmtId="168" fontId="24" fillId="0" borderId="79" xfId="37" applyNumberFormat="1" applyFont="1" applyFill="1" applyBorder="1" applyAlignment="1">
      <alignment horizontal="right" vertical="top"/>
    </xf>
    <xf numFmtId="4" fontId="24" fillId="0" borderId="79" xfId="38" applyNumberFormat="1" applyFont="1" applyFill="1" applyBorder="1" applyAlignment="1">
      <alignment horizontal="right" vertical="top"/>
    </xf>
    <xf numFmtId="0" fontId="21" fillId="0" borderId="75" xfId="13" applyNumberFormat="1" applyFont="1" applyFill="1" applyBorder="1" applyAlignment="1">
      <alignment horizontal="left"/>
    </xf>
    <xf numFmtId="0" fontId="21" fillId="0" borderId="75" xfId="14" applyNumberFormat="1" applyFont="1" applyFill="1" applyBorder="1" applyAlignment="1">
      <alignment horizontal="left"/>
    </xf>
    <xf numFmtId="167" fontId="25" fillId="0" borderId="76" xfId="0" applyNumberFormat="1" applyFont="1" applyBorder="1"/>
    <xf numFmtId="0" fontId="21" fillId="3" borderId="75" xfId="30" applyFont="1" applyFill="1" applyBorder="1" applyAlignment="1">
      <alignment horizontal="left" vertical="top" wrapText="1"/>
    </xf>
    <xf numFmtId="168" fontId="22" fillId="0" borderId="75" xfId="37" applyNumberFormat="1" applyFont="1" applyFill="1" applyBorder="1" applyAlignment="1">
      <alignment horizontal="right" vertical="top"/>
    </xf>
    <xf numFmtId="3" fontId="22" fillId="0" borderId="75" xfId="38" applyNumberFormat="1" applyFont="1" applyFill="1" applyBorder="1" applyAlignment="1">
      <alignment horizontal="right" vertical="top"/>
    </xf>
    <xf numFmtId="3" fontId="22" fillId="0" borderId="75" xfId="39" applyNumberFormat="1" applyFont="1" applyFill="1" applyBorder="1" applyAlignment="1">
      <alignment horizontal="right" vertical="top"/>
    </xf>
    <xf numFmtId="4" fontId="22" fillId="0" borderId="78" xfId="32" applyNumberFormat="1" applyFont="1" applyFill="1" applyBorder="1" applyAlignment="1">
      <alignment horizontal="right" vertical="top"/>
    </xf>
    <xf numFmtId="0" fontId="21" fillId="0" borderId="76" xfId="30" applyFont="1" applyFill="1" applyBorder="1" applyAlignment="1">
      <alignment horizontal="left" vertical="top" wrapText="1"/>
    </xf>
    <xf numFmtId="168" fontId="22" fillId="0" borderId="76" xfId="37" applyNumberFormat="1" applyFont="1" applyFill="1" applyBorder="1" applyAlignment="1">
      <alignment horizontal="right" vertical="top"/>
    </xf>
    <xf numFmtId="3" fontId="22" fillId="0" borderId="76" xfId="38" applyNumberFormat="1" applyFont="1" applyFill="1" applyBorder="1" applyAlignment="1">
      <alignment horizontal="right" vertical="top"/>
    </xf>
    <xf numFmtId="3" fontId="22" fillId="0" borderId="76" xfId="39" applyNumberFormat="1" applyFont="1" applyFill="1" applyBorder="1" applyAlignment="1">
      <alignment horizontal="right" vertical="top"/>
    </xf>
    <xf numFmtId="164" fontId="37" fillId="0" borderId="76" xfId="0" applyNumberFormat="1" applyFont="1" applyBorder="1" applyAlignment="1">
      <alignment horizontal="center" vertical="center"/>
    </xf>
    <xf numFmtId="0" fontId="36" fillId="0" borderId="76" xfId="0" applyFont="1" applyBorder="1" applyAlignment="1">
      <alignment horizontal="center" vertical="center"/>
    </xf>
    <xf numFmtId="3" fontId="36" fillId="0" borderId="76" xfId="0" applyNumberFormat="1" applyFont="1" applyBorder="1" applyAlignment="1">
      <alignment horizontal="center" vertical="center"/>
    </xf>
    <xf numFmtId="0" fontId="24" fillId="0" borderId="0" xfId="47" applyFont="1" applyFill="1" applyBorder="1" applyAlignment="1">
      <alignment horizontal="left" vertical="center"/>
    </xf>
    <xf numFmtId="0" fontId="24" fillId="0" borderId="0" xfId="45" applyFont="1" applyFill="1" applyBorder="1" applyAlignment="1">
      <alignment horizontal="left" vertical="center"/>
    </xf>
    <xf numFmtId="0" fontId="24" fillId="0" borderId="0" xfId="46" applyFont="1" applyFill="1" applyBorder="1" applyAlignment="1">
      <alignment horizontal="left" vertical="center"/>
    </xf>
    <xf numFmtId="0" fontId="25" fillId="0" borderId="0" xfId="0" applyFont="1" applyAlignment="1"/>
    <xf numFmtId="0" fontId="11" fillId="0" borderId="74" xfId="0" applyFont="1" applyBorder="1" applyAlignment="1">
      <alignment horizontal="left"/>
    </xf>
    <xf numFmtId="0" fontId="9" fillId="0" borderId="74" xfId="0" applyFont="1" applyBorder="1" applyAlignment="1">
      <alignment horizontal="left" vertical="top"/>
    </xf>
    <xf numFmtId="0" fontId="39" fillId="0" borderId="74" xfId="0" applyFont="1" applyBorder="1" applyAlignment="1">
      <alignment horizontal="left"/>
    </xf>
    <xf numFmtId="0" fontId="21" fillId="0" borderId="0" xfId="89" applyFont="1" applyFill="1" applyBorder="1" applyAlignment="1">
      <alignment horizontal="left"/>
    </xf>
    <xf numFmtId="0" fontId="21" fillId="0" borderId="0" xfId="90" applyFont="1" applyFill="1" applyBorder="1" applyAlignment="1">
      <alignment horizontal="left" wrapText="1"/>
    </xf>
    <xf numFmtId="0" fontId="21" fillId="0" borderId="0" xfId="91" applyFont="1" applyFill="1" applyBorder="1" applyAlignment="1">
      <alignment horizontal="center" vertical="top" wrapText="1"/>
    </xf>
    <xf numFmtId="0" fontId="21" fillId="0" borderId="40" xfId="92" applyFont="1" applyFill="1" applyBorder="1" applyAlignment="1">
      <alignment horizontal="center" vertical="top" wrapText="1"/>
    </xf>
    <xf numFmtId="0" fontId="21" fillId="0" borderId="80" xfId="92" applyFont="1" applyFill="1" applyBorder="1" applyAlignment="1">
      <alignment horizontal="center" vertical="top" wrapText="1"/>
    </xf>
    <xf numFmtId="3" fontId="21" fillId="3" borderId="43" xfId="95" applyNumberFormat="1" applyFont="1" applyFill="1" applyBorder="1" applyAlignment="1">
      <alignment horizontal="left" vertical="top" wrapText="1"/>
    </xf>
    <xf numFmtId="3" fontId="22" fillId="0" borderId="44" xfId="96" applyNumberFormat="1" applyFont="1" applyFill="1" applyBorder="1" applyAlignment="1">
      <alignment horizontal="right" vertical="top"/>
    </xf>
    <xf numFmtId="3" fontId="22" fillId="0" borderId="45" xfId="97" applyNumberFormat="1" applyFont="1" applyFill="1" applyBorder="1" applyAlignment="1">
      <alignment horizontal="right" vertical="top"/>
    </xf>
    <xf numFmtId="3" fontId="22" fillId="0" borderId="46" xfId="97" applyNumberFormat="1" applyFont="1" applyFill="1" applyBorder="1" applyAlignment="1">
      <alignment horizontal="right" vertical="top"/>
    </xf>
    <xf numFmtId="3" fontId="22" fillId="0" borderId="81" xfId="98" applyNumberFormat="1" applyFont="1" applyFill="1" applyBorder="1" applyAlignment="1">
      <alignment horizontal="right" vertical="top"/>
    </xf>
    <xf numFmtId="3" fontId="22" fillId="0" borderId="82" xfId="99" applyNumberFormat="1" applyFont="1" applyFill="1" applyBorder="1" applyAlignment="1">
      <alignment horizontal="right" vertical="top"/>
    </xf>
    <xf numFmtId="3" fontId="22" fillId="0" borderId="83" xfId="99" applyNumberFormat="1" applyFont="1" applyFill="1" applyBorder="1" applyAlignment="1">
      <alignment horizontal="right" vertical="top"/>
    </xf>
    <xf numFmtId="3" fontId="21" fillId="3" borderId="47" xfId="101" applyNumberFormat="1" applyFont="1" applyFill="1" applyBorder="1" applyAlignment="1">
      <alignment horizontal="left" vertical="top" wrapText="1"/>
    </xf>
    <xf numFmtId="3" fontId="22" fillId="0" borderId="48" xfId="102" applyNumberFormat="1" applyFont="1" applyFill="1" applyBorder="1" applyAlignment="1">
      <alignment horizontal="right" vertical="top"/>
    </xf>
    <xf numFmtId="3" fontId="22" fillId="0" borderId="49" xfId="99" applyNumberFormat="1" applyFont="1" applyFill="1" applyBorder="1" applyAlignment="1">
      <alignment horizontal="right" vertical="top"/>
    </xf>
    <xf numFmtId="3" fontId="22" fillId="0" borderId="50" xfId="99" applyNumberFormat="1" applyFont="1" applyFill="1" applyBorder="1" applyAlignment="1">
      <alignment horizontal="right" vertical="top"/>
    </xf>
    <xf numFmtId="3" fontId="22" fillId="0" borderId="80" xfId="98" applyNumberFormat="1" applyFont="1" applyFill="1" applyBorder="1" applyAlignment="1">
      <alignment horizontal="right" vertical="top"/>
    </xf>
    <xf numFmtId="3" fontId="22" fillId="0" borderId="84" xfId="99" applyNumberFormat="1" applyFont="1" applyFill="1" applyBorder="1" applyAlignment="1">
      <alignment horizontal="right" vertical="top"/>
    </xf>
    <xf numFmtId="3" fontId="21" fillId="3" borderId="62" xfId="104" applyNumberFormat="1" applyFont="1" applyFill="1" applyBorder="1" applyAlignment="1">
      <alignment horizontal="left" vertical="top" wrapText="1"/>
    </xf>
    <xf numFmtId="3" fontId="22" fillId="0" borderId="63" xfId="105" applyNumberFormat="1" applyFont="1" applyFill="1" applyBorder="1" applyAlignment="1">
      <alignment horizontal="right" vertical="top"/>
    </xf>
    <xf numFmtId="3" fontId="22" fillId="0" borderId="64" xfId="106" applyNumberFormat="1" applyFont="1" applyFill="1" applyBorder="1" applyAlignment="1">
      <alignment horizontal="right" vertical="top"/>
    </xf>
    <xf numFmtId="3" fontId="22" fillId="0" borderId="65" xfId="106" applyNumberFormat="1" applyFont="1" applyFill="1" applyBorder="1" applyAlignment="1">
      <alignment horizontal="right" vertical="top"/>
    </xf>
    <xf numFmtId="3" fontId="22" fillId="0" borderId="85" xfId="98" applyNumberFormat="1" applyFont="1" applyFill="1" applyBorder="1" applyAlignment="1">
      <alignment horizontal="right" vertical="top"/>
    </xf>
    <xf numFmtId="3" fontId="22" fillId="0" borderId="86" xfId="99" applyNumberFormat="1" applyFont="1" applyFill="1" applyBorder="1" applyAlignment="1">
      <alignment horizontal="right" vertical="top"/>
    </xf>
    <xf numFmtId="3" fontId="22" fillId="0" borderId="71" xfId="99" applyNumberFormat="1" applyFont="1" applyFill="1" applyBorder="1" applyAlignment="1">
      <alignment horizontal="right" vertical="top"/>
    </xf>
    <xf numFmtId="3" fontId="21" fillId="0" borderId="0" xfId="89" applyNumberFormat="1" applyFont="1" applyFill="1" applyBorder="1" applyAlignment="1">
      <alignment horizontal="left"/>
    </xf>
    <xf numFmtId="3" fontId="21" fillId="0" borderId="0" xfId="91" applyNumberFormat="1" applyFont="1" applyFill="1" applyBorder="1" applyAlignment="1">
      <alignment horizontal="center" vertical="top" wrapText="1"/>
    </xf>
    <xf numFmtId="3" fontId="21" fillId="0" borderId="80" xfId="92" applyNumberFormat="1" applyFont="1" applyFill="1" applyBorder="1" applyAlignment="1">
      <alignment horizontal="center" vertical="top" wrapText="1"/>
    </xf>
    <xf numFmtId="3" fontId="22" fillId="0" borderId="89" xfId="102" applyNumberFormat="1" applyFont="1" applyFill="1" applyBorder="1" applyAlignment="1">
      <alignment horizontal="right" vertical="top"/>
    </xf>
    <xf numFmtId="3" fontId="22" fillId="0" borderId="91" xfId="99" applyNumberFormat="1" applyFont="1" applyFill="1" applyBorder="1" applyAlignment="1">
      <alignment horizontal="right" vertical="top"/>
    </xf>
    <xf numFmtId="3" fontId="22" fillId="0" borderId="90" xfId="102" applyNumberFormat="1" applyFont="1" applyFill="1" applyBorder="1" applyAlignment="1">
      <alignment horizontal="right" vertical="top"/>
    </xf>
    <xf numFmtId="3" fontId="22" fillId="0" borderId="66" xfId="102" applyNumberFormat="1" applyFont="1" applyFill="1" applyBorder="1" applyAlignment="1">
      <alignment horizontal="right" vertical="top"/>
    </xf>
    <xf numFmtId="3" fontId="22" fillId="0" borderId="92" xfId="99" applyNumberFormat="1" applyFont="1" applyFill="1" applyBorder="1" applyAlignment="1">
      <alignment horizontal="right" vertical="top"/>
    </xf>
    <xf numFmtId="3" fontId="21" fillId="0" borderId="93" xfId="92" applyNumberFormat="1" applyFont="1" applyFill="1" applyBorder="1" applyAlignment="1">
      <alignment horizontal="center" vertical="top" wrapText="1"/>
    </xf>
    <xf numFmtId="3" fontId="22" fillId="0" borderId="49" xfId="108" applyNumberFormat="1" applyFont="1" applyFill="1" applyBorder="1" applyAlignment="1">
      <alignment horizontal="right" vertical="top"/>
    </xf>
    <xf numFmtId="3" fontId="22" fillId="0" borderId="70" xfId="108" applyNumberFormat="1" applyFont="1" applyFill="1" applyBorder="1" applyAlignment="1">
      <alignment horizontal="right" vertical="top"/>
    </xf>
    <xf numFmtId="3" fontId="21" fillId="0" borderId="40" xfId="111" applyNumberFormat="1" applyFont="1" applyFill="1" applyBorder="1" applyAlignment="1">
      <alignment horizontal="center" wrapText="1"/>
    </xf>
    <xf numFmtId="3" fontId="21" fillId="0" borderId="41" xfId="112" applyNumberFormat="1" applyFont="1" applyFill="1" applyBorder="1" applyAlignment="1">
      <alignment horizontal="center" wrapText="1"/>
    </xf>
    <xf numFmtId="3" fontId="22" fillId="0" borderId="87" xfId="113" applyNumberFormat="1" applyFont="1" applyFill="1" applyBorder="1" applyAlignment="1">
      <alignment horizontal="right" vertical="top"/>
    </xf>
    <xf numFmtId="3" fontId="22" fillId="0" borderId="88" xfId="113" applyNumberFormat="1" applyFont="1" applyFill="1" applyBorder="1" applyAlignment="1">
      <alignment horizontal="right" vertical="top"/>
    </xf>
    <xf numFmtId="3" fontId="22" fillId="0" borderId="89" xfId="113" applyNumberFormat="1" applyFont="1" applyFill="1" applyBorder="1" applyAlignment="1">
      <alignment horizontal="right" vertical="top"/>
    </xf>
    <xf numFmtId="3" fontId="22" fillId="0" borderId="49" xfId="113" applyNumberFormat="1" applyFont="1" applyFill="1" applyBorder="1" applyAlignment="1">
      <alignment horizontal="right" vertical="top"/>
    </xf>
    <xf numFmtId="3" fontId="22" fillId="0" borderId="90" xfId="113" applyNumberFormat="1" applyFont="1" applyFill="1" applyBorder="1" applyAlignment="1">
      <alignment horizontal="right" vertical="top"/>
    </xf>
    <xf numFmtId="3" fontId="22" fillId="0" borderId="70" xfId="113" applyNumberFormat="1" applyFont="1" applyFill="1" applyBorder="1" applyAlignment="1">
      <alignment horizontal="right" vertical="top"/>
    </xf>
    <xf numFmtId="3" fontId="21" fillId="0" borderId="0" xfId="103" applyNumberFormat="1" applyFont="1" applyFill="1" applyBorder="1" applyAlignment="1">
      <alignment horizontal="left" vertical="top" wrapText="1"/>
    </xf>
    <xf numFmtId="3" fontId="21" fillId="0" borderId="42" xfId="114" applyNumberFormat="1" applyFont="1" applyFill="1" applyBorder="1" applyAlignment="1">
      <alignment horizontal="center" wrapText="1"/>
    </xf>
    <xf numFmtId="3" fontId="21" fillId="0" borderId="97" xfId="117" applyNumberFormat="1" applyFont="1" applyFill="1" applyBorder="1" applyAlignment="1">
      <alignment horizontal="center" wrapText="1"/>
    </xf>
    <xf numFmtId="3" fontId="21" fillId="0" borderId="98" xfId="118" applyNumberFormat="1" applyFont="1" applyFill="1" applyBorder="1" applyAlignment="1">
      <alignment horizontal="center" wrapText="1"/>
    </xf>
    <xf numFmtId="3" fontId="22" fillId="0" borderId="45" xfId="119" applyNumberFormat="1" applyFont="1" applyFill="1" applyBorder="1" applyAlignment="1">
      <alignment horizontal="right" vertical="top"/>
    </xf>
    <xf numFmtId="3" fontId="22" fillId="0" borderId="46" xfId="120" applyNumberFormat="1" applyFont="1" applyFill="1" applyBorder="1" applyAlignment="1">
      <alignment horizontal="right" vertical="top"/>
    </xf>
    <xf numFmtId="3" fontId="22" fillId="0" borderId="49" xfId="98" applyNumberFormat="1" applyFont="1" applyFill="1" applyBorder="1" applyAlignment="1">
      <alignment horizontal="right" vertical="top"/>
    </xf>
    <xf numFmtId="3" fontId="22" fillId="0" borderId="50" xfId="121" applyNumberFormat="1" applyFont="1" applyFill="1" applyBorder="1" applyAlignment="1">
      <alignment horizontal="right" vertical="top"/>
    </xf>
    <xf numFmtId="3" fontId="22" fillId="0" borderId="64" xfId="122" applyNumberFormat="1" applyFont="1" applyFill="1" applyBorder="1" applyAlignment="1">
      <alignment horizontal="right" vertical="top"/>
    </xf>
    <xf numFmtId="3" fontId="22" fillId="0" borderId="65" xfId="123" applyNumberFormat="1" applyFont="1" applyFill="1" applyBorder="1" applyAlignment="1">
      <alignment horizontal="right" vertical="top"/>
    </xf>
    <xf numFmtId="3" fontId="21" fillId="0" borderId="41" xfId="92" applyNumberFormat="1" applyFont="1" applyFill="1" applyBorder="1" applyAlignment="1">
      <alignment horizontal="center"/>
    </xf>
    <xf numFmtId="3" fontId="21" fillId="0" borderId="42" xfId="93" applyNumberFormat="1" applyFont="1" applyFill="1" applyBorder="1" applyAlignment="1">
      <alignment horizontal="center"/>
    </xf>
    <xf numFmtId="3" fontId="22" fillId="0" borderId="50" xfId="129" applyNumberFormat="1" applyFont="1" applyFill="1" applyBorder="1" applyAlignment="1">
      <alignment horizontal="right" vertical="top"/>
    </xf>
    <xf numFmtId="3" fontId="22" fillId="0" borderId="64" xfId="130" applyNumberFormat="1" applyFont="1" applyFill="1" applyBorder="1" applyAlignment="1">
      <alignment horizontal="right" vertical="top"/>
    </xf>
    <xf numFmtId="3" fontId="22" fillId="0" borderId="65" xfId="131" applyNumberFormat="1" applyFont="1" applyFill="1" applyBorder="1" applyAlignment="1">
      <alignment horizontal="right" vertical="top"/>
    </xf>
    <xf numFmtId="0" fontId="21" fillId="0" borderId="41" xfId="112" applyFont="1" applyFill="1" applyBorder="1" applyAlignment="1">
      <alignment horizontal="center" wrapText="1"/>
    </xf>
    <xf numFmtId="0" fontId="21" fillId="0" borderId="42" xfId="114" applyFont="1" applyFill="1" applyBorder="1" applyAlignment="1">
      <alignment horizontal="center" wrapText="1"/>
    </xf>
    <xf numFmtId="0" fontId="21" fillId="0" borderId="0" xfId="89" applyFont="1" applyFill="1" applyBorder="1" applyAlignment="1">
      <alignment horizontal="left" wrapText="1"/>
    </xf>
    <xf numFmtId="0" fontId="21" fillId="0" borderId="41" xfId="92" applyFont="1" applyFill="1" applyBorder="1" applyAlignment="1">
      <alignment horizontal="center" vertical="top" wrapText="1"/>
    </xf>
    <xf numFmtId="0" fontId="21" fillId="3" borderId="43" xfId="95" applyFont="1" applyFill="1" applyBorder="1" applyAlignment="1">
      <alignment horizontal="left" vertical="top" wrapText="1"/>
    </xf>
    <xf numFmtId="0" fontId="21" fillId="3" borderId="47" xfId="101" applyFont="1" applyFill="1" applyBorder="1" applyAlignment="1">
      <alignment horizontal="left" vertical="top" wrapText="1"/>
    </xf>
    <xf numFmtId="0" fontId="21" fillId="3" borderId="62" xfId="104" applyFont="1" applyFill="1" applyBorder="1" applyAlignment="1">
      <alignment horizontal="left" vertical="top" wrapText="1"/>
    </xf>
    <xf numFmtId="0" fontId="21" fillId="0" borderId="0" xfId="89" applyFont="1" applyFill="1" applyBorder="1" applyAlignment="1">
      <alignment vertical="top" wrapText="1"/>
    </xf>
    <xf numFmtId="0" fontId="21" fillId="0" borderId="0" xfId="90" applyFont="1" applyFill="1" applyBorder="1" applyAlignment="1">
      <alignment vertical="top" wrapText="1"/>
    </xf>
    <xf numFmtId="3" fontId="22" fillId="0" borderId="45" xfId="135" applyNumberFormat="1" applyFont="1" applyFill="1" applyBorder="1" applyAlignment="1">
      <alignment horizontal="right" vertical="top"/>
    </xf>
    <xf numFmtId="3" fontId="22" fillId="0" borderId="46" xfId="136" applyNumberFormat="1" applyFont="1" applyFill="1" applyBorder="1" applyAlignment="1">
      <alignment horizontal="right" vertical="top"/>
    </xf>
    <xf numFmtId="0" fontId="21" fillId="0" borderId="40" xfId="111" applyFont="1" applyFill="1" applyBorder="1" applyAlignment="1">
      <alignment horizontal="center" vertical="top" wrapText="1"/>
    </xf>
    <xf numFmtId="0" fontId="21" fillId="0" borderId="41" xfId="112" applyFont="1" applyFill="1" applyBorder="1" applyAlignment="1">
      <alignment horizontal="center" vertical="top" wrapText="1"/>
    </xf>
    <xf numFmtId="0" fontId="22" fillId="0" borderId="63" xfId="139" applyFont="1" applyFill="1" applyBorder="1" applyAlignment="1">
      <alignment horizontal="right" vertical="top"/>
    </xf>
    <xf numFmtId="0" fontId="22" fillId="0" borderId="64" xfId="127" applyFont="1" applyFill="1" applyBorder="1" applyAlignment="1">
      <alignment horizontal="right" vertical="top"/>
    </xf>
    <xf numFmtId="3" fontId="22" fillId="0" borderId="48" xfId="140" applyNumberFormat="1" applyFont="1" applyFill="1" applyBorder="1" applyAlignment="1">
      <alignment horizontal="right" vertical="top"/>
    </xf>
    <xf numFmtId="170" fontId="22" fillId="0" borderId="49" xfId="99" applyNumberFormat="1" applyFont="1" applyFill="1" applyBorder="1" applyAlignment="1">
      <alignment horizontal="right" vertical="top"/>
    </xf>
    <xf numFmtId="3" fontId="22" fillId="0" borderId="52" xfId="141" applyNumberFormat="1" applyFont="1" applyFill="1" applyBorder="1" applyAlignment="1">
      <alignment horizontal="right" vertical="top"/>
    </xf>
    <xf numFmtId="3" fontId="22" fillId="0" borderId="53" xfId="106" applyNumberFormat="1" applyFont="1" applyFill="1" applyBorder="1" applyAlignment="1">
      <alignment horizontal="right" vertical="top"/>
    </xf>
    <xf numFmtId="170" fontId="22" fillId="0" borderId="64" xfId="106" applyNumberFormat="1" applyFont="1" applyFill="1" applyBorder="1" applyAlignment="1">
      <alignment horizontal="right" vertical="top"/>
    </xf>
    <xf numFmtId="0" fontId="21" fillId="0" borderId="0" xfId="103" applyFont="1" applyFill="1" applyBorder="1" applyAlignment="1">
      <alignment horizontal="left" vertical="top" wrapText="1"/>
    </xf>
    <xf numFmtId="0" fontId="21" fillId="0" borderId="0" xfId="104" applyFont="1" applyFill="1" applyBorder="1" applyAlignment="1">
      <alignment horizontal="left" vertical="top" wrapText="1"/>
    </xf>
    <xf numFmtId="3" fontId="22" fillId="0" borderId="17" xfId="141" applyNumberFormat="1" applyFont="1" applyFill="1" applyBorder="1" applyAlignment="1">
      <alignment horizontal="right" vertical="top"/>
    </xf>
    <xf numFmtId="170" fontId="22" fillId="0" borderId="0" xfId="106" applyNumberFormat="1" applyFont="1" applyFill="1" applyBorder="1" applyAlignment="1">
      <alignment horizontal="right" vertical="top"/>
    </xf>
    <xf numFmtId="0" fontId="21" fillId="0" borderId="73" xfId="142" applyFont="1" applyFill="1" applyBorder="1" applyAlignment="1">
      <alignment horizontal="left" wrapText="1"/>
    </xf>
    <xf numFmtId="0" fontId="21" fillId="0" borderId="99" xfId="143" applyFont="1" applyFill="1" applyBorder="1" applyAlignment="1">
      <alignment horizontal="center" wrapText="1"/>
    </xf>
    <xf numFmtId="0" fontId="21" fillId="0" borderId="100" xfId="144" applyFont="1" applyFill="1" applyBorder="1" applyAlignment="1">
      <alignment horizontal="center" wrapText="1"/>
    </xf>
    <xf numFmtId="0" fontId="21" fillId="3" borderId="43" xfId="145" applyFont="1" applyFill="1" applyBorder="1" applyAlignment="1">
      <alignment horizontal="left" vertical="top" wrapText="1"/>
    </xf>
    <xf numFmtId="168" fontId="22" fillId="0" borderId="101" xfId="96" applyNumberFormat="1" applyFont="1" applyFill="1" applyBorder="1" applyAlignment="1">
      <alignment horizontal="right" vertical="top"/>
    </xf>
    <xf numFmtId="169" fontId="22" fillId="0" borderId="102" xfId="136" applyNumberFormat="1" applyFont="1" applyFill="1" applyBorder="1" applyAlignment="1">
      <alignment horizontal="right" vertical="top"/>
    </xf>
    <xf numFmtId="0" fontId="21" fillId="3" borderId="47" xfId="146" applyFont="1" applyFill="1" applyBorder="1" applyAlignment="1">
      <alignment horizontal="left" vertical="top" wrapText="1"/>
    </xf>
    <xf numFmtId="168" fontId="22" fillId="0" borderId="84" xfId="102" applyNumberFormat="1" applyFont="1" applyFill="1" applyBorder="1" applyAlignment="1">
      <alignment horizontal="right" vertical="top"/>
    </xf>
    <xf numFmtId="169" fontId="22" fillId="0" borderId="103" xfId="129" applyNumberFormat="1" applyFont="1" applyFill="1" applyBorder="1" applyAlignment="1">
      <alignment horizontal="right" vertical="top"/>
    </xf>
    <xf numFmtId="0" fontId="21" fillId="3" borderId="62" xfId="147" applyFont="1" applyFill="1" applyBorder="1" applyAlignment="1">
      <alignment horizontal="left" vertical="top" wrapText="1"/>
    </xf>
    <xf numFmtId="168" fontId="22" fillId="0" borderId="104" xfId="105" applyNumberFormat="1" applyFont="1" applyFill="1" applyBorder="1" applyAlignment="1">
      <alignment horizontal="right" vertical="top"/>
    </xf>
    <xf numFmtId="169" fontId="22" fillId="0" borderId="105" xfId="131" applyNumberFormat="1" applyFont="1" applyFill="1" applyBorder="1" applyAlignment="1">
      <alignment horizontal="right" vertical="top"/>
    </xf>
    <xf numFmtId="0" fontId="21" fillId="3" borderId="60" xfId="146" applyFont="1" applyFill="1" applyBorder="1" applyAlignment="1">
      <alignment horizontal="left" vertical="top" wrapText="1"/>
    </xf>
    <xf numFmtId="0" fontId="21" fillId="0" borderId="106" xfId="146" applyFont="1" applyFill="1" applyBorder="1" applyAlignment="1">
      <alignment horizontal="right" vertical="top" wrapText="1"/>
    </xf>
    <xf numFmtId="0" fontId="21" fillId="0" borderId="107" xfId="146" applyFont="1" applyFill="1" applyBorder="1" applyAlignment="1">
      <alignment horizontal="right" vertical="top" wrapText="1"/>
    </xf>
    <xf numFmtId="0" fontId="21" fillId="0" borderId="103" xfId="146" applyFont="1" applyFill="1" applyBorder="1" applyAlignment="1">
      <alignment horizontal="right" vertical="top" wrapText="1"/>
    </xf>
    <xf numFmtId="0" fontId="21" fillId="0" borderId="108" xfId="146" applyFont="1" applyFill="1" applyBorder="1" applyAlignment="1">
      <alignment horizontal="right" vertical="top" wrapText="1"/>
    </xf>
    <xf numFmtId="0" fontId="21" fillId="3" borderId="69" xfId="146" applyFont="1" applyFill="1" applyBorder="1" applyAlignment="1">
      <alignment horizontal="left" vertical="top" wrapText="1"/>
    </xf>
    <xf numFmtId="0" fontId="21" fillId="0" borderId="109" xfId="146" applyFont="1" applyFill="1" applyBorder="1" applyAlignment="1">
      <alignment horizontal="right" vertical="top" wrapText="1"/>
    </xf>
    <xf numFmtId="0" fontId="21" fillId="0" borderId="110" xfId="146" applyFont="1" applyFill="1" applyBorder="1" applyAlignment="1">
      <alignment horizontal="right" vertical="top" wrapText="1"/>
    </xf>
    <xf numFmtId="0" fontId="21" fillId="3" borderId="107" xfId="146" applyFont="1" applyFill="1" applyBorder="1" applyAlignment="1">
      <alignment horizontal="left" vertical="top" wrapText="1"/>
    </xf>
    <xf numFmtId="0" fontId="21" fillId="3" borderId="108" xfId="146" applyFont="1" applyFill="1" applyBorder="1" applyAlignment="1">
      <alignment horizontal="left" vertical="top" wrapText="1"/>
    </xf>
    <xf numFmtId="0" fontId="21" fillId="3" borderId="110" xfId="146" applyFont="1" applyFill="1" applyBorder="1" applyAlignment="1">
      <alignment horizontal="left" vertical="top" wrapText="1"/>
    </xf>
    <xf numFmtId="3" fontId="22" fillId="0" borderId="94" xfId="99" applyNumberFormat="1" applyFont="1" applyFill="1" applyBorder="1" applyAlignment="1">
      <alignment horizontal="right" vertical="top"/>
    </xf>
    <xf numFmtId="3" fontId="21" fillId="0" borderId="40" xfId="92" applyNumberFormat="1" applyFont="1" applyFill="1" applyBorder="1" applyAlignment="1">
      <alignment horizontal="center" vertical="top" wrapText="1"/>
    </xf>
    <xf numFmtId="3" fontId="22" fillId="0" borderId="111" xfId="99" applyNumberFormat="1" applyFont="1" applyFill="1" applyBorder="1" applyAlignment="1">
      <alignment horizontal="right" vertical="top"/>
    </xf>
    <xf numFmtId="0" fontId="25" fillId="0" borderId="17" xfId="0" applyFont="1" applyBorder="1"/>
    <xf numFmtId="0" fontId="24" fillId="0" borderId="0" xfId="47" applyFont="1" applyFill="1" applyBorder="1" applyAlignment="1">
      <alignment horizontal="left" vertical="center" wrapText="1"/>
    </xf>
    <xf numFmtId="0" fontId="25" fillId="0" borderId="0" xfId="0" applyFont="1" applyBorder="1" applyAlignment="1"/>
    <xf numFmtId="3" fontId="21" fillId="0" borderId="0" xfId="89" applyNumberFormat="1" applyFont="1" applyFill="1" applyBorder="1" applyAlignment="1">
      <alignment horizontal="left" wrapText="1"/>
    </xf>
    <xf numFmtId="3" fontId="21" fillId="0" borderId="0" xfId="90" applyNumberFormat="1" applyFont="1" applyFill="1" applyBorder="1" applyAlignment="1">
      <alignment horizontal="left" wrapText="1"/>
    </xf>
    <xf numFmtId="3" fontId="21" fillId="0" borderId="0" xfId="109" applyNumberFormat="1" applyFont="1" applyFill="1" applyBorder="1" applyAlignment="1">
      <alignment horizontal="left" wrapText="1"/>
    </xf>
    <xf numFmtId="3" fontId="21" fillId="0" borderId="0" xfId="110" applyNumberFormat="1" applyFont="1" applyFill="1" applyBorder="1" applyAlignment="1">
      <alignment horizontal="left" wrapText="1"/>
    </xf>
    <xf numFmtId="0" fontId="21" fillId="0" borderId="0" xfId="109" applyFont="1" applyFill="1" applyBorder="1" applyAlignment="1">
      <alignment horizontal="left" wrapText="1"/>
    </xf>
    <xf numFmtId="0" fontId="21" fillId="0" borderId="0" xfId="110" applyFont="1" applyFill="1" applyBorder="1" applyAlignment="1">
      <alignment horizontal="left" wrapText="1"/>
    </xf>
    <xf numFmtId="0" fontId="21" fillId="3" borderId="0" xfId="100" applyFont="1" applyFill="1" applyBorder="1" applyAlignment="1">
      <alignment horizontal="left" vertical="top" wrapText="1"/>
    </xf>
    <xf numFmtId="0" fontId="21" fillId="3" borderId="0" xfId="103" applyFont="1" applyFill="1" applyBorder="1" applyAlignment="1">
      <alignment horizontal="left" vertical="top" wrapText="1"/>
    </xf>
    <xf numFmtId="0" fontId="21" fillId="0" borderId="40" xfId="50" applyFont="1" applyFill="1" applyBorder="1" applyAlignment="1">
      <alignment horizontal="center" vertical="center" wrapText="1"/>
    </xf>
    <xf numFmtId="0" fontId="21" fillId="0" borderId="41" xfId="51" applyFont="1" applyFill="1" applyBorder="1" applyAlignment="1">
      <alignment horizontal="center" vertical="center" wrapText="1"/>
    </xf>
    <xf numFmtId="0" fontId="21" fillId="0" borderId="42" xfId="52" applyFont="1" applyFill="1" applyBorder="1" applyAlignment="1">
      <alignment horizontal="center" vertical="center" wrapText="1"/>
    </xf>
    <xf numFmtId="0" fontId="25" fillId="0" borderId="0" xfId="0" applyFont="1" applyAlignment="1">
      <alignment horizontal="center" vertical="center"/>
    </xf>
    <xf numFmtId="1" fontId="24" fillId="0" borderId="18" xfId="65" applyNumberFormat="1" applyFont="1" applyFill="1" applyBorder="1" applyAlignment="1">
      <alignment horizontal="right" vertical="center"/>
    </xf>
    <xf numFmtId="2" fontId="28" fillId="0" borderId="18" xfId="0" applyNumberFormat="1" applyFont="1" applyBorder="1" applyAlignment="1">
      <alignment vertical="center"/>
    </xf>
    <xf numFmtId="0" fontId="28" fillId="0" borderId="18" xfId="0" applyFont="1" applyBorder="1" applyAlignment="1">
      <alignment vertical="center"/>
    </xf>
    <xf numFmtId="0" fontId="40" fillId="0" borderId="0" xfId="0" applyFont="1"/>
    <xf numFmtId="0" fontId="25" fillId="0" borderId="0" xfId="0" applyFont="1" applyAlignment="1">
      <alignment vertical="center"/>
    </xf>
    <xf numFmtId="3" fontId="22" fillId="0" borderId="53" xfId="66" applyNumberFormat="1" applyFont="1" applyFill="1" applyBorder="1" applyAlignment="1">
      <alignment horizontal="right" vertical="top"/>
    </xf>
    <xf numFmtId="3" fontId="22" fillId="0" borderId="54" xfId="67" applyNumberFormat="1" applyFont="1" applyFill="1" applyBorder="1" applyAlignment="1">
      <alignment horizontal="right" vertical="top"/>
    </xf>
    <xf numFmtId="3" fontId="24" fillId="0" borderId="57" xfId="69" applyNumberFormat="1" applyFont="1" applyFill="1" applyBorder="1" applyAlignment="1">
      <alignment horizontal="right" vertical="top"/>
    </xf>
    <xf numFmtId="3" fontId="24" fillId="0" borderId="58" xfId="70" applyNumberFormat="1" applyFont="1" applyFill="1" applyBorder="1" applyAlignment="1">
      <alignment horizontal="right" vertical="top"/>
    </xf>
    <xf numFmtId="3" fontId="25" fillId="0" borderId="17" xfId="0" applyNumberFormat="1" applyFont="1" applyBorder="1"/>
    <xf numFmtId="3" fontId="24" fillId="0" borderId="18" xfId="65" applyNumberFormat="1" applyFont="1" applyFill="1" applyBorder="1" applyAlignment="1">
      <alignment horizontal="right" vertical="center"/>
    </xf>
    <xf numFmtId="3" fontId="28" fillId="0" borderId="18" xfId="0" applyNumberFormat="1" applyFont="1" applyBorder="1" applyAlignment="1">
      <alignment horizontal="right" vertical="center"/>
    </xf>
    <xf numFmtId="3" fontId="22" fillId="0" borderId="88" xfId="66" applyNumberFormat="1" applyFont="1" applyFill="1" applyBorder="1" applyAlignment="1">
      <alignment horizontal="right" vertical="top"/>
    </xf>
    <xf numFmtId="0" fontId="21" fillId="3" borderId="51" xfId="83" applyFont="1" applyFill="1" applyBorder="1" applyAlignment="1">
      <alignment horizontal="left" vertical="top" wrapText="1"/>
    </xf>
    <xf numFmtId="1" fontId="22" fillId="0" borderId="40" xfId="62" applyNumberFormat="1" applyFont="1" applyFill="1" applyBorder="1" applyAlignment="1">
      <alignment horizontal="right" vertical="top"/>
    </xf>
    <xf numFmtId="0" fontId="25" fillId="4" borderId="0" xfId="0" applyFont="1" applyFill="1" applyBorder="1" applyAlignment="1"/>
    <xf numFmtId="0" fontId="21" fillId="3" borderId="0" xfId="58" applyFont="1" applyFill="1" applyBorder="1" applyAlignment="1">
      <alignment horizontal="left" vertical="top" wrapText="1"/>
    </xf>
    <xf numFmtId="0" fontId="26" fillId="0" borderId="0" xfId="85" applyFont="1" applyFill="1" applyBorder="1"/>
    <xf numFmtId="0" fontId="24" fillId="0" borderId="0" xfId="86" applyFont="1" applyFill="1" applyBorder="1" applyAlignment="1">
      <alignment horizontal="left" vertical="center"/>
    </xf>
    <xf numFmtId="0" fontId="24" fillId="0" borderId="0" xfId="87" applyFont="1" applyFill="1" applyBorder="1" applyAlignment="1">
      <alignment horizontal="center" vertical="center" wrapText="1"/>
    </xf>
    <xf numFmtId="0" fontId="24" fillId="0" borderId="0" xfId="88" applyFont="1" applyFill="1" applyBorder="1" applyAlignment="1">
      <alignment horizontal="center" vertical="center" wrapText="1"/>
    </xf>
    <xf numFmtId="0" fontId="25" fillId="0" borderId="40" xfId="0" applyFont="1" applyBorder="1" applyAlignment="1">
      <alignment horizontal="center" wrapText="1"/>
    </xf>
    <xf numFmtId="3" fontId="25" fillId="0" borderId="0" xfId="0" applyNumberFormat="1" applyFont="1" applyAlignment="1"/>
    <xf numFmtId="3" fontId="25" fillId="0" borderId="95" xfId="0" applyNumberFormat="1" applyFont="1" applyBorder="1" applyAlignment="1"/>
    <xf numFmtId="3" fontId="24" fillId="0" borderId="0" xfId="86" applyNumberFormat="1" applyFont="1" applyFill="1" applyBorder="1" applyAlignment="1">
      <alignment horizontal="left" vertical="center"/>
    </xf>
    <xf numFmtId="3" fontId="24" fillId="0" borderId="0" xfId="87" applyNumberFormat="1" applyFont="1" applyFill="1" applyBorder="1" applyAlignment="1">
      <alignment horizontal="center" vertical="center" wrapText="1"/>
    </xf>
    <xf numFmtId="3" fontId="24" fillId="0" borderId="0" xfId="88" applyNumberFormat="1" applyFont="1" applyFill="1" applyBorder="1" applyAlignment="1">
      <alignment horizontal="center" vertical="center" wrapText="1"/>
    </xf>
    <xf numFmtId="3" fontId="25" fillId="0" borderId="0" xfId="0" applyNumberFormat="1" applyFont="1" applyBorder="1" applyAlignment="1"/>
    <xf numFmtId="0" fontId="5" fillId="0" borderId="0" xfId="124" applyFont="1"/>
    <xf numFmtId="0" fontId="24" fillId="0" borderId="0" xfId="87" applyFont="1" applyFill="1" applyBorder="1" applyAlignment="1">
      <alignment horizontal="left" vertical="center" wrapText="1"/>
    </xf>
    <xf numFmtId="0" fontId="24" fillId="0" borderId="0" xfId="88" applyFont="1" applyFill="1" applyBorder="1" applyAlignment="1">
      <alignment horizontal="left" vertical="center" wrapText="1"/>
    </xf>
    <xf numFmtId="0" fontId="25" fillId="0" borderId="0" xfId="0" applyFont="1" applyAlignment="1">
      <alignment vertical="top"/>
    </xf>
    <xf numFmtId="0" fontId="25" fillId="0" borderId="0" xfId="0" applyFont="1" applyAlignment="1">
      <alignment horizontal="left"/>
    </xf>
    <xf numFmtId="0" fontId="24" fillId="0" borderId="0" xfId="86" applyFont="1" applyFill="1" applyBorder="1" applyAlignment="1">
      <alignment horizontal="left" vertical="center" wrapText="1"/>
    </xf>
    <xf numFmtId="0" fontId="25" fillId="0" borderId="0" xfId="0" applyFont="1" applyFill="1" applyBorder="1" applyAlignment="1">
      <alignment vertical="top"/>
    </xf>
    <xf numFmtId="0" fontId="25" fillId="0" borderId="0" xfId="0" applyFont="1" applyBorder="1" applyAlignment="1">
      <alignment horizontal="left"/>
    </xf>
    <xf numFmtId="3" fontId="21" fillId="3" borderId="0" xfId="100" applyNumberFormat="1" applyFont="1" applyFill="1" applyBorder="1" applyAlignment="1">
      <alignment horizontal="left" vertical="top" wrapText="1"/>
    </xf>
    <xf numFmtId="3" fontId="25" fillId="0" borderId="0" xfId="0" applyNumberFormat="1" applyFont="1" applyBorder="1" applyAlignment="1">
      <alignment horizontal="left"/>
    </xf>
    <xf numFmtId="0" fontId="21" fillId="3" borderId="0" xfId="94" applyFont="1" applyFill="1" applyBorder="1" applyAlignment="1">
      <alignment horizontal="left" vertical="top" wrapText="1"/>
    </xf>
    <xf numFmtId="3" fontId="21" fillId="3" borderId="17" xfId="94" applyNumberFormat="1" applyFont="1" applyFill="1" applyBorder="1" applyAlignment="1">
      <alignment horizontal="left" vertical="top" wrapText="1"/>
    </xf>
    <xf numFmtId="3" fontId="21" fillId="3" borderId="25" xfId="103" applyNumberFormat="1" applyFont="1" applyFill="1" applyBorder="1" applyAlignment="1">
      <alignment horizontal="left" vertical="top" wrapText="1"/>
    </xf>
    <xf numFmtId="3" fontId="22" fillId="0" borderId="0" xfId="99" applyNumberFormat="1" applyFont="1" applyFill="1" applyBorder="1" applyAlignment="1">
      <alignment horizontal="right" vertical="top"/>
    </xf>
    <xf numFmtId="3" fontId="22" fillId="0" borderId="83" xfId="99" applyNumberFormat="1" applyFont="1" applyFill="1" applyBorder="1" applyAlignment="1">
      <alignment horizontal="center" vertical="top"/>
    </xf>
    <xf numFmtId="3" fontId="22" fillId="0" borderId="50" xfId="99" applyNumberFormat="1" applyFont="1" applyFill="1" applyBorder="1" applyAlignment="1">
      <alignment horizontal="center" vertical="top"/>
    </xf>
    <xf numFmtId="3" fontId="22" fillId="0" borderId="71" xfId="99" applyNumberFormat="1" applyFont="1" applyFill="1" applyBorder="1" applyAlignment="1">
      <alignment horizontal="center" vertical="top"/>
    </xf>
    <xf numFmtId="3" fontId="22" fillId="0" borderId="84" xfId="99" applyNumberFormat="1" applyFont="1" applyFill="1" applyBorder="1" applyAlignment="1">
      <alignment horizontal="center" vertical="top"/>
    </xf>
    <xf numFmtId="3" fontId="22" fillId="0" borderId="91" xfId="99" applyNumberFormat="1" applyFont="1" applyFill="1" applyBorder="1" applyAlignment="1">
      <alignment horizontal="center" vertical="top"/>
    </xf>
    <xf numFmtId="3" fontId="22" fillId="0" borderId="86" xfId="99" applyNumberFormat="1" applyFont="1" applyFill="1" applyBorder="1" applyAlignment="1">
      <alignment horizontal="center" vertical="top"/>
    </xf>
    <xf numFmtId="3" fontId="22" fillId="0" borderId="111" xfId="99" applyNumberFormat="1" applyFont="1" applyFill="1" applyBorder="1" applyAlignment="1">
      <alignment horizontal="center" vertical="top"/>
    </xf>
    <xf numFmtId="3" fontId="22" fillId="0" borderId="82" xfId="99" applyNumberFormat="1" applyFont="1" applyFill="1" applyBorder="1" applyAlignment="1">
      <alignment horizontal="center" vertical="top"/>
    </xf>
    <xf numFmtId="3" fontId="22" fillId="0" borderId="94" xfId="99" applyNumberFormat="1" applyFont="1" applyFill="1" applyBorder="1" applyAlignment="1">
      <alignment horizontal="center" vertical="top"/>
    </xf>
    <xf numFmtId="3" fontId="22" fillId="0" borderId="87" xfId="96" applyNumberFormat="1" applyFont="1" applyFill="1" applyBorder="1" applyAlignment="1">
      <alignment horizontal="center" vertical="top"/>
    </xf>
    <xf numFmtId="3" fontId="22" fillId="0" borderId="88" xfId="107" applyNumberFormat="1" applyFont="1" applyFill="1" applyBorder="1" applyAlignment="1">
      <alignment horizontal="center" vertical="top"/>
    </xf>
    <xf numFmtId="3" fontId="22" fillId="0" borderId="48" xfId="102" applyNumberFormat="1" applyFont="1" applyFill="1" applyBorder="1" applyAlignment="1">
      <alignment horizontal="center" vertical="top"/>
    </xf>
    <xf numFmtId="3" fontId="22" fillId="0" borderId="60" xfId="98" applyNumberFormat="1" applyFont="1" applyFill="1" applyBorder="1" applyAlignment="1">
      <alignment horizontal="center" vertical="top"/>
    </xf>
    <xf numFmtId="3" fontId="22" fillId="0" borderId="113" xfId="99" applyNumberFormat="1" applyFont="1" applyFill="1" applyBorder="1" applyAlignment="1">
      <alignment horizontal="right" vertical="top"/>
    </xf>
    <xf numFmtId="3" fontId="22" fillId="0" borderId="128" xfId="99" applyNumberFormat="1" applyFont="1" applyFill="1" applyBorder="1" applyAlignment="1">
      <alignment horizontal="right" vertical="top"/>
    </xf>
    <xf numFmtId="3" fontId="22" fillId="0" borderId="129" xfId="99" applyNumberFormat="1" applyFont="1" applyFill="1" applyBorder="1" applyAlignment="1">
      <alignment horizontal="right" vertical="top"/>
    </xf>
    <xf numFmtId="3" fontId="22" fillId="0" borderId="17" xfId="99" applyNumberFormat="1" applyFont="1" applyFill="1" applyBorder="1" applyAlignment="1">
      <alignment horizontal="center" vertical="top"/>
    </xf>
    <xf numFmtId="3" fontId="22" fillId="0" borderId="95" xfId="99" applyNumberFormat="1" applyFont="1" applyFill="1" applyBorder="1" applyAlignment="1">
      <alignment horizontal="center" vertical="top"/>
    </xf>
    <xf numFmtId="3" fontId="22" fillId="0" borderId="81" xfId="99" applyNumberFormat="1" applyFont="1" applyFill="1" applyBorder="1" applyAlignment="1">
      <alignment horizontal="center" vertical="top"/>
    </xf>
    <xf numFmtId="3" fontId="22" fillId="0" borderId="87" xfId="108" applyNumberFormat="1" applyFont="1" applyFill="1" applyBorder="1" applyAlignment="1">
      <alignment horizontal="center" vertical="top"/>
    </xf>
    <xf numFmtId="3" fontId="22" fillId="0" borderId="88" xfId="108" applyNumberFormat="1" applyFont="1" applyFill="1" applyBorder="1" applyAlignment="1">
      <alignment horizontal="center" vertical="top"/>
    </xf>
    <xf numFmtId="3" fontId="22" fillId="0" borderId="94" xfId="108" applyNumberFormat="1" applyFont="1" applyFill="1" applyBorder="1" applyAlignment="1">
      <alignment horizontal="center" vertical="top"/>
    </xf>
    <xf numFmtId="3" fontId="22" fillId="0" borderId="89" xfId="108" applyNumberFormat="1" applyFont="1" applyFill="1" applyBorder="1" applyAlignment="1">
      <alignment horizontal="center" vertical="top"/>
    </xf>
    <xf numFmtId="3" fontId="22" fillId="0" borderId="49" xfId="108" applyNumberFormat="1" applyFont="1" applyFill="1" applyBorder="1" applyAlignment="1">
      <alignment horizontal="center" vertical="top"/>
    </xf>
    <xf numFmtId="3" fontId="22" fillId="0" borderId="91" xfId="108" applyNumberFormat="1" applyFont="1" applyFill="1" applyBorder="1" applyAlignment="1">
      <alignment horizontal="center" vertical="top"/>
    </xf>
    <xf numFmtId="3" fontId="25" fillId="0" borderId="0" xfId="0" applyNumberFormat="1" applyFont="1" applyBorder="1" applyAlignment="1">
      <alignment horizontal="center"/>
    </xf>
    <xf numFmtId="3" fontId="22" fillId="0" borderId="90" xfId="108" applyNumberFormat="1" applyFont="1" applyFill="1" applyBorder="1" applyAlignment="1">
      <alignment horizontal="center" vertical="top"/>
    </xf>
    <xf numFmtId="3" fontId="22" fillId="0" borderId="70" xfId="108" applyNumberFormat="1" applyFont="1" applyFill="1" applyBorder="1" applyAlignment="1">
      <alignment horizontal="center" vertical="top"/>
    </xf>
    <xf numFmtId="3" fontId="22" fillId="0" borderId="92" xfId="108" applyNumberFormat="1" applyFont="1" applyFill="1" applyBorder="1" applyAlignment="1">
      <alignment horizontal="center" vertical="top"/>
    </xf>
    <xf numFmtId="3" fontId="25" fillId="0" borderId="95" xfId="0" applyNumberFormat="1" applyFont="1" applyBorder="1" applyAlignment="1">
      <alignment horizontal="center"/>
    </xf>
    <xf numFmtId="0" fontId="25" fillId="0" borderId="96" xfId="0" applyFont="1" applyBorder="1" applyAlignment="1"/>
    <xf numFmtId="3" fontId="22" fillId="0" borderId="50" xfId="113" applyNumberFormat="1" applyFont="1" applyFill="1" applyBorder="1" applyAlignment="1">
      <alignment horizontal="right" vertical="top"/>
    </xf>
    <xf numFmtId="0" fontId="22" fillId="0" borderId="44" xfId="137" applyFont="1" applyFill="1" applyBorder="1" applyAlignment="1">
      <alignment horizontal="center" vertical="top"/>
    </xf>
    <xf numFmtId="0" fontId="22" fillId="0" borderId="45" xfId="107" applyFont="1" applyFill="1" applyBorder="1" applyAlignment="1">
      <alignment horizontal="center" vertical="top"/>
    </xf>
    <xf numFmtId="0" fontId="22" fillId="0" borderId="48" xfId="138" applyFont="1" applyFill="1" applyBorder="1" applyAlignment="1">
      <alignment horizontal="center" vertical="top"/>
    </xf>
    <xf numFmtId="0" fontId="22" fillId="0" borderId="49" xfId="108" applyFont="1" applyFill="1" applyBorder="1" applyAlignment="1">
      <alignment horizontal="center" vertical="top"/>
    </xf>
    <xf numFmtId="0" fontId="22" fillId="0" borderId="63" xfId="139" applyFont="1" applyFill="1" applyBorder="1" applyAlignment="1">
      <alignment horizontal="center" vertical="top"/>
    </xf>
    <xf numFmtId="0" fontId="22" fillId="0" borderId="64" xfId="127" applyFont="1" applyFill="1" applyBorder="1" applyAlignment="1">
      <alignment horizontal="center" vertical="top"/>
    </xf>
    <xf numFmtId="0" fontId="25" fillId="0" borderId="0" xfId="0" applyFont="1" applyAlignment="1">
      <alignment horizontal="center"/>
    </xf>
    <xf numFmtId="0" fontId="22" fillId="0" borderId="53" xfId="108" applyFont="1" applyFill="1" applyBorder="1" applyAlignment="1">
      <alignment horizontal="center" vertical="top"/>
    </xf>
    <xf numFmtId="0" fontId="22" fillId="0" borderId="88" xfId="108" applyFont="1" applyFill="1" applyBorder="1" applyAlignment="1">
      <alignment horizontal="center" vertical="top"/>
    </xf>
    <xf numFmtId="0" fontId="21" fillId="0" borderId="112" xfId="111" applyFont="1" applyFill="1" applyBorder="1" applyAlignment="1">
      <alignment horizontal="center" wrapText="1"/>
    </xf>
    <xf numFmtId="0" fontId="21" fillId="0" borderId="85" xfId="111" applyFont="1" applyFill="1" applyBorder="1" applyAlignment="1">
      <alignment horizontal="center" wrapText="1"/>
    </xf>
    <xf numFmtId="0" fontId="5" fillId="0" borderId="0" xfId="4" applyFont="1"/>
    <xf numFmtId="0" fontId="5" fillId="0" borderId="0" xfId="0" applyFont="1"/>
    <xf numFmtId="0" fontId="5" fillId="0" borderId="27" xfId="4" applyFont="1" applyBorder="1" applyAlignment="1">
      <alignment horizontal="center" vertical="top" wrapText="1"/>
    </xf>
    <xf numFmtId="0" fontId="5" fillId="0" borderId="28" xfId="4" applyFont="1" applyBorder="1" applyAlignment="1">
      <alignment horizontal="center" vertical="top" wrapText="1"/>
    </xf>
    <xf numFmtId="0" fontId="5" fillId="0" borderId="29" xfId="4" applyFont="1" applyBorder="1" applyAlignment="1">
      <alignment horizontal="center" vertical="top" wrapText="1"/>
    </xf>
    <xf numFmtId="0" fontId="5" fillId="0" borderId="117" xfId="4" applyFont="1" applyBorder="1" applyAlignment="1">
      <alignment horizontal="center" vertical="top" wrapText="1"/>
    </xf>
    <xf numFmtId="0" fontId="5" fillId="4" borderId="5" xfId="4" applyFont="1" applyFill="1" applyBorder="1" applyAlignment="1">
      <alignment horizontal="left" vertical="top" wrapText="1"/>
    </xf>
    <xf numFmtId="168" fontId="5" fillId="0" borderId="6" xfId="4" applyNumberFormat="1" applyFont="1" applyBorder="1" applyAlignment="1">
      <alignment horizontal="right" vertical="top"/>
    </xf>
    <xf numFmtId="3" fontId="5" fillId="0" borderId="7" xfId="4" applyNumberFormat="1" applyFont="1" applyBorder="1" applyAlignment="1">
      <alignment horizontal="right" vertical="top"/>
    </xf>
    <xf numFmtId="3" fontId="5" fillId="0" borderId="8" xfId="4" applyNumberFormat="1" applyFont="1" applyBorder="1" applyAlignment="1">
      <alignment horizontal="right" vertical="top"/>
    </xf>
    <xf numFmtId="168" fontId="5" fillId="0" borderId="118" xfId="4" applyNumberFormat="1" applyFont="1" applyBorder="1" applyAlignment="1">
      <alignment horizontal="right" vertical="top"/>
    </xf>
    <xf numFmtId="4" fontId="5" fillId="0" borderId="12" xfId="4" applyNumberFormat="1" applyFont="1" applyBorder="1" applyAlignment="1">
      <alignment horizontal="right" vertical="top"/>
    </xf>
    <xf numFmtId="0" fontId="5" fillId="4" borderId="9" xfId="4" applyFont="1" applyFill="1" applyBorder="1" applyAlignment="1">
      <alignment horizontal="left" vertical="top" wrapText="1"/>
    </xf>
    <xf numFmtId="168" fontId="5" fillId="0" borderId="10" xfId="4" applyNumberFormat="1" applyFont="1" applyBorder="1" applyAlignment="1">
      <alignment horizontal="right" vertical="top"/>
    </xf>
    <xf numFmtId="3" fontId="5" fillId="0" borderId="11" xfId="4" applyNumberFormat="1" applyFont="1" applyBorder="1" applyAlignment="1">
      <alignment horizontal="right" vertical="top"/>
    </xf>
    <xf numFmtId="3" fontId="5" fillId="0" borderId="12" xfId="4" applyNumberFormat="1" applyFont="1" applyBorder="1" applyAlignment="1">
      <alignment horizontal="right" vertical="top"/>
    </xf>
    <xf numFmtId="168" fontId="5" fillId="0" borderId="119" xfId="4" applyNumberFormat="1" applyFont="1" applyBorder="1" applyAlignment="1">
      <alignment horizontal="right" vertical="top"/>
    </xf>
    <xf numFmtId="0" fontId="5" fillId="4" borderId="21" xfId="4" applyFont="1" applyFill="1" applyBorder="1" applyAlignment="1">
      <alignment horizontal="left" vertical="top" wrapText="1"/>
    </xf>
    <xf numFmtId="168" fontId="5" fillId="0" borderId="22" xfId="4" applyNumberFormat="1" applyFont="1" applyBorder="1" applyAlignment="1">
      <alignment horizontal="right" vertical="top"/>
    </xf>
    <xf numFmtId="3" fontId="5" fillId="0" borderId="23" xfId="4" applyNumberFormat="1" applyFont="1" applyBorder="1" applyAlignment="1">
      <alignment horizontal="right" vertical="top"/>
    </xf>
    <xf numFmtId="3" fontId="5" fillId="0" borderId="24" xfId="4" applyNumberFormat="1" applyFont="1" applyBorder="1" applyAlignment="1">
      <alignment horizontal="right" vertical="top"/>
    </xf>
    <xf numFmtId="168" fontId="5" fillId="0" borderId="120" xfId="4" applyNumberFormat="1" applyFont="1" applyBorder="1" applyAlignment="1">
      <alignment horizontal="right" vertical="top"/>
    </xf>
    <xf numFmtId="4" fontId="5" fillId="0" borderId="16" xfId="4" applyNumberFormat="1" applyFont="1" applyBorder="1" applyAlignment="1">
      <alignment horizontal="right" vertical="top"/>
    </xf>
    <xf numFmtId="0" fontId="5" fillId="4" borderId="30" xfId="4" applyFont="1" applyFill="1" applyBorder="1" applyAlignment="1">
      <alignment horizontal="left" vertical="top" wrapText="1"/>
    </xf>
    <xf numFmtId="168" fontId="5" fillId="0" borderId="30" xfId="4" applyNumberFormat="1" applyFont="1" applyBorder="1" applyAlignment="1">
      <alignment horizontal="right" vertical="top"/>
    </xf>
    <xf numFmtId="3" fontId="5" fillId="0" borderId="30" xfId="4" applyNumberFormat="1" applyFont="1" applyBorder="1" applyAlignment="1">
      <alignment horizontal="right" vertical="top"/>
    </xf>
    <xf numFmtId="168" fontId="5" fillId="0" borderId="121" xfId="4" applyNumberFormat="1" applyFont="1" applyBorder="1" applyAlignment="1">
      <alignment horizontal="right" vertical="top"/>
    </xf>
    <xf numFmtId="4" fontId="5" fillId="0" borderId="32" xfId="4" applyNumberFormat="1" applyFont="1" applyBorder="1" applyAlignment="1">
      <alignment horizontal="right" vertical="top"/>
    </xf>
    <xf numFmtId="0" fontId="5" fillId="0" borderId="0" xfId="4" applyFont="1" applyBorder="1" applyAlignment="1">
      <alignment horizontal="left" vertical="top" wrapText="1"/>
    </xf>
    <xf numFmtId="0" fontId="5" fillId="4" borderId="25" xfId="4" applyFont="1" applyFill="1" applyBorder="1" applyAlignment="1">
      <alignment horizontal="left" vertical="top" wrapText="1"/>
    </xf>
    <xf numFmtId="4" fontId="5" fillId="0" borderId="30" xfId="4" applyNumberFormat="1" applyFont="1" applyBorder="1" applyAlignment="1">
      <alignment horizontal="right" vertical="top"/>
    </xf>
    <xf numFmtId="0" fontId="5" fillId="0" borderId="0" xfId="5" applyFont="1"/>
    <xf numFmtId="0" fontId="5" fillId="4" borderId="5" xfId="5" applyFont="1" applyFill="1" applyBorder="1" applyAlignment="1">
      <alignment horizontal="left" vertical="top" wrapText="1"/>
    </xf>
    <xf numFmtId="3" fontId="5" fillId="0" borderId="119" xfId="4" applyNumberFormat="1" applyFont="1" applyBorder="1" applyAlignment="1">
      <alignment horizontal="right" vertical="top"/>
    </xf>
    <xf numFmtId="4" fontId="5" fillId="0" borderId="31" xfId="4" applyNumberFormat="1" applyFont="1" applyBorder="1" applyAlignment="1">
      <alignment horizontal="right" vertical="top"/>
    </xf>
    <xf numFmtId="0" fontId="5" fillId="4" borderId="9" xfId="5" applyFont="1" applyFill="1" applyBorder="1" applyAlignment="1">
      <alignment horizontal="left" vertical="top" wrapText="1"/>
    </xf>
    <xf numFmtId="0" fontId="5" fillId="4" borderId="13" xfId="5" applyFont="1" applyFill="1" applyBorder="1" applyAlignment="1">
      <alignment horizontal="left" vertical="top" wrapText="1"/>
    </xf>
    <xf numFmtId="3" fontId="5" fillId="0" borderId="15" xfId="4" applyNumberFormat="1" applyFont="1" applyBorder="1" applyAlignment="1">
      <alignment horizontal="right" vertical="top"/>
    </xf>
    <xf numFmtId="3" fontId="5" fillId="0" borderId="16" xfId="4" applyNumberFormat="1" applyFont="1" applyBorder="1" applyAlignment="1">
      <alignment horizontal="right" vertical="top"/>
    </xf>
    <xf numFmtId="3" fontId="5" fillId="0" borderId="122" xfId="4" applyNumberFormat="1" applyFont="1" applyBorder="1" applyAlignment="1">
      <alignment horizontal="right" vertical="top"/>
    </xf>
    <xf numFmtId="0" fontId="5" fillId="4" borderId="0" xfId="5" applyFont="1" applyFill="1" applyBorder="1" applyAlignment="1">
      <alignment horizontal="left" vertical="top" wrapText="1"/>
    </xf>
    <xf numFmtId="0" fontId="5" fillId="4" borderId="18" xfId="5" applyFont="1" applyFill="1" applyBorder="1" applyAlignment="1">
      <alignment horizontal="left" vertical="top" wrapText="1"/>
    </xf>
    <xf numFmtId="3" fontId="5" fillId="0" borderId="33" xfId="4" applyNumberFormat="1" applyFont="1" applyBorder="1" applyAlignment="1">
      <alignment horizontal="right" vertical="top"/>
    </xf>
    <xf numFmtId="3" fontId="5" fillId="0" borderId="32" xfId="4" applyNumberFormat="1" applyFont="1" applyBorder="1" applyAlignment="1">
      <alignment horizontal="right" vertical="top"/>
    </xf>
    <xf numFmtId="3" fontId="5" fillId="0" borderId="123" xfId="4" applyNumberFormat="1" applyFont="1" applyBorder="1" applyAlignment="1">
      <alignment horizontal="right" vertical="top"/>
    </xf>
    <xf numFmtId="0" fontId="5" fillId="0" borderId="0" xfId="5" applyFont="1" applyBorder="1" applyAlignment="1">
      <alignment horizontal="left" vertical="top" wrapText="1"/>
    </xf>
    <xf numFmtId="0" fontId="42" fillId="0" borderId="0" xfId="47" applyFont="1" applyFill="1" applyBorder="1" applyAlignment="1">
      <alignment horizontal="left" vertical="center" wrapText="1"/>
    </xf>
    <xf numFmtId="0" fontId="42" fillId="0" borderId="0" xfId="45" applyFont="1" applyFill="1" applyBorder="1" applyAlignment="1">
      <alignment horizontal="left" vertical="center" wrapText="1"/>
    </xf>
    <xf numFmtId="0" fontId="42" fillId="0" borderId="0" xfId="46" applyFont="1" applyFill="1" applyBorder="1" applyAlignment="1">
      <alignment horizontal="left" vertical="center" wrapText="1"/>
    </xf>
    <xf numFmtId="3" fontId="5" fillId="0" borderId="18" xfId="4" applyNumberFormat="1" applyFont="1" applyBorder="1" applyAlignment="1">
      <alignment horizontal="right" vertical="top"/>
    </xf>
    <xf numFmtId="3" fontId="5" fillId="0" borderId="124" xfId="4" applyNumberFormat="1" applyFont="1" applyBorder="1" applyAlignment="1">
      <alignment horizontal="right" vertical="top"/>
    </xf>
    <xf numFmtId="0" fontId="5" fillId="0" borderId="25" xfId="5" applyFont="1" applyBorder="1" applyAlignment="1">
      <alignment horizontal="center" wrapText="1"/>
    </xf>
    <xf numFmtId="0" fontId="5" fillId="0" borderId="115" xfId="5" applyFont="1" applyBorder="1" applyAlignment="1">
      <alignment horizontal="center" wrapText="1"/>
    </xf>
    <xf numFmtId="0" fontId="5" fillId="0" borderId="20" xfId="4" applyFont="1" applyBorder="1" applyAlignment="1">
      <alignment horizontal="center" vertical="top" wrapText="1"/>
    </xf>
    <xf numFmtId="0" fontId="42" fillId="0" borderId="0" xfId="0" applyFont="1" applyFill="1"/>
    <xf numFmtId="0" fontId="5" fillId="0" borderId="0" xfId="5" applyFont="1" applyBorder="1"/>
    <xf numFmtId="0" fontId="5" fillId="0" borderId="0" xfId="5" applyFont="1" applyBorder="1" applyAlignment="1">
      <alignment horizontal="center" wrapText="1"/>
    </xf>
    <xf numFmtId="0" fontId="5" fillId="0" borderId="96" xfId="5" applyFont="1" applyBorder="1" applyAlignment="1">
      <alignment horizontal="center" wrapText="1"/>
    </xf>
    <xf numFmtId="0" fontId="5" fillId="0" borderId="0" xfId="4" applyFont="1" applyBorder="1" applyAlignment="1">
      <alignment horizontal="center" vertical="top" wrapText="1"/>
    </xf>
    <xf numFmtId="3" fontId="5" fillId="0" borderId="34" xfId="4" applyNumberFormat="1" applyFont="1" applyBorder="1" applyAlignment="1">
      <alignment horizontal="right" vertical="top"/>
    </xf>
    <xf numFmtId="3" fontId="5" fillId="0" borderId="31" xfId="4" applyNumberFormat="1" applyFont="1" applyBorder="1" applyAlignment="1">
      <alignment horizontal="right" vertical="top"/>
    </xf>
    <xf numFmtId="3" fontId="5" fillId="0" borderId="125" xfId="4" applyNumberFormat="1" applyFont="1" applyBorder="1" applyAlignment="1">
      <alignment horizontal="right" vertical="top"/>
    </xf>
    <xf numFmtId="4" fontId="5" fillId="0" borderId="34" xfId="4" applyNumberFormat="1" applyFont="1" applyBorder="1" applyAlignment="1">
      <alignment horizontal="right" vertical="top"/>
    </xf>
    <xf numFmtId="0" fontId="5" fillId="4" borderId="2" xfId="5" applyFont="1" applyFill="1" applyBorder="1" applyAlignment="1">
      <alignment horizontal="left" vertical="top" wrapText="1"/>
    </xf>
    <xf numFmtId="4" fontId="5" fillId="0" borderId="11" xfId="4" applyNumberFormat="1" applyFont="1" applyBorder="1" applyAlignment="1">
      <alignment horizontal="right" vertical="top"/>
    </xf>
    <xf numFmtId="4" fontId="5" fillId="0" borderId="15" xfId="4" applyNumberFormat="1" applyFont="1" applyBorder="1" applyAlignment="1">
      <alignment horizontal="right" vertical="top"/>
    </xf>
    <xf numFmtId="4" fontId="5" fillId="0" borderId="33" xfId="4" applyNumberFormat="1" applyFont="1" applyBorder="1" applyAlignment="1">
      <alignment horizontal="right" vertical="top"/>
    </xf>
    <xf numFmtId="168" fontId="5" fillId="0" borderId="6" xfId="5" applyNumberFormat="1" applyFont="1" applyBorder="1" applyAlignment="1">
      <alignment horizontal="right" vertical="top"/>
    </xf>
    <xf numFmtId="3" fontId="5" fillId="0" borderId="7" xfId="5" applyNumberFormat="1" applyFont="1" applyBorder="1" applyAlignment="1">
      <alignment horizontal="right" vertical="top"/>
    </xf>
    <xf numFmtId="3" fontId="5" fillId="0" borderId="8" xfId="5" applyNumberFormat="1" applyFont="1" applyBorder="1" applyAlignment="1">
      <alignment horizontal="right" vertical="top"/>
    </xf>
    <xf numFmtId="168" fontId="5" fillId="0" borderId="118" xfId="5" applyNumberFormat="1" applyFont="1" applyBorder="1" applyAlignment="1">
      <alignment horizontal="right" vertical="top"/>
    </xf>
    <xf numFmtId="168" fontId="5" fillId="0" borderId="10" xfId="5" applyNumberFormat="1" applyFont="1" applyBorder="1" applyAlignment="1">
      <alignment horizontal="right" vertical="top"/>
    </xf>
    <xf numFmtId="3" fontId="5" fillId="0" borderId="11" xfId="5" applyNumberFormat="1" applyFont="1" applyBorder="1" applyAlignment="1">
      <alignment horizontal="right" vertical="top"/>
    </xf>
    <xf numFmtId="3" fontId="5" fillId="0" borderId="12" xfId="5" applyNumberFormat="1" applyFont="1" applyBorder="1" applyAlignment="1">
      <alignment horizontal="right" vertical="top"/>
    </xf>
    <xf numFmtId="168" fontId="5" fillId="0" borderId="119" xfId="5" applyNumberFormat="1" applyFont="1" applyBorder="1" applyAlignment="1">
      <alignment horizontal="right" vertical="top"/>
    </xf>
    <xf numFmtId="168" fontId="5" fillId="0" borderId="14" xfId="5" applyNumberFormat="1" applyFont="1" applyBorder="1" applyAlignment="1">
      <alignment horizontal="right" vertical="top"/>
    </xf>
    <xf numFmtId="3" fontId="5" fillId="0" borderId="15" xfId="5" applyNumberFormat="1" applyFont="1" applyBorder="1" applyAlignment="1">
      <alignment horizontal="right" vertical="top"/>
    </xf>
    <xf numFmtId="3" fontId="5" fillId="0" borderId="16" xfId="5" applyNumberFormat="1" applyFont="1" applyBorder="1" applyAlignment="1">
      <alignment horizontal="right" vertical="top"/>
    </xf>
    <xf numFmtId="168" fontId="5" fillId="0" borderId="122" xfId="5" applyNumberFormat="1" applyFont="1" applyBorder="1" applyAlignment="1">
      <alignment horizontal="right" vertical="top"/>
    </xf>
    <xf numFmtId="0" fontId="5" fillId="4" borderId="21" xfId="5" applyFont="1" applyFill="1" applyBorder="1" applyAlignment="1">
      <alignment horizontal="left" vertical="top" wrapText="1"/>
    </xf>
    <xf numFmtId="168" fontId="5" fillId="0" borderId="22" xfId="5" applyNumberFormat="1" applyFont="1" applyBorder="1" applyAlignment="1">
      <alignment horizontal="right" vertical="top"/>
    </xf>
    <xf numFmtId="3" fontId="5" fillId="0" borderId="23" xfId="5" applyNumberFormat="1" applyFont="1" applyBorder="1" applyAlignment="1">
      <alignment horizontal="right" vertical="top"/>
    </xf>
    <xf numFmtId="3" fontId="5" fillId="0" borderId="24" xfId="5" applyNumberFormat="1" applyFont="1" applyBorder="1" applyAlignment="1">
      <alignment horizontal="right" vertical="top"/>
    </xf>
    <xf numFmtId="168" fontId="5" fillId="0" borderId="120" xfId="5" applyNumberFormat="1" applyFont="1" applyBorder="1" applyAlignment="1">
      <alignment horizontal="right" vertical="top"/>
    </xf>
    <xf numFmtId="4" fontId="5" fillId="0" borderId="25" xfId="4" applyNumberFormat="1" applyFont="1" applyBorder="1" applyAlignment="1">
      <alignment horizontal="right" vertical="top"/>
    </xf>
    <xf numFmtId="0" fontId="5" fillId="0" borderId="0" xfId="0" applyFont="1" applyAlignment="1"/>
    <xf numFmtId="0" fontId="5" fillId="0" borderId="0" xfId="5" applyFont="1" applyFill="1" applyBorder="1" applyAlignment="1">
      <alignment horizontal="left" vertical="top" wrapText="1"/>
    </xf>
    <xf numFmtId="3" fontId="5" fillId="0" borderId="0" xfId="4" applyNumberFormat="1" applyFont="1" applyBorder="1" applyAlignment="1">
      <alignment horizontal="right" vertical="top"/>
    </xf>
    <xf numFmtId="4" fontId="5" fillId="0" borderId="0" xfId="4" applyNumberFormat="1" applyFont="1" applyBorder="1" applyAlignment="1">
      <alignment horizontal="right" vertical="top"/>
    </xf>
    <xf numFmtId="0" fontId="5" fillId="0" borderId="2" xfId="5" applyFont="1" applyBorder="1" applyAlignment="1">
      <alignment horizontal="center" wrapText="1"/>
    </xf>
    <xf numFmtId="0" fontId="5" fillId="0" borderId="3" xfId="5" applyFont="1" applyBorder="1" applyAlignment="1">
      <alignment horizontal="center" wrapText="1"/>
    </xf>
    <xf numFmtId="0" fontId="5" fillId="0" borderId="4" xfId="5" applyFont="1" applyBorder="1" applyAlignment="1">
      <alignment horizontal="center" wrapText="1"/>
    </xf>
    <xf numFmtId="0" fontId="5" fillId="0" borderId="116" xfId="5" applyFont="1" applyBorder="1" applyAlignment="1">
      <alignment horizontal="center" wrapText="1"/>
    </xf>
    <xf numFmtId="0" fontId="5" fillId="4" borderId="17" xfId="5" applyFont="1" applyFill="1" applyBorder="1" applyAlignment="1">
      <alignment horizontal="left" vertical="top" wrapText="1"/>
    </xf>
    <xf numFmtId="168" fontId="5" fillId="0" borderId="17" xfId="5" applyNumberFormat="1" applyFont="1" applyBorder="1" applyAlignment="1">
      <alignment horizontal="right" vertical="top"/>
    </xf>
    <xf numFmtId="4" fontId="5" fillId="0" borderId="17" xfId="5" applyNumberFormat="1" applyFont="1" applyBorder="1" applyAlignment="1">
      <alignment horizontal="right" vertical="top"/>
    </xf>
    <xf numFmtId="168" fontId="5" fillId="0" borderId="95" xfId="5" applyNumberFormat="1" applyFont="1" applyBorder="1" applyAlignment="1">
      <alignment horizontal="right" vertical="top"/>
    </xf>
    <xf numFmtId="4" fontId="5" fillId="0" borderId="17" xfId="4" applyNumberFormat="1" applyFont="1" applyBorder="1" applyAlignment="1">
      <alignment horizontal="right" vertical="top"/>
    </xf>
    <xf numFmtId="168" fontId="5" fillId="0" borderId="0" xfId="5" applyNumberFormat="1" applyFont="1" applyBorder="1" applyAlignment="1">
      <alignment horizontal="right" vertical="top"/>
    </xf>
    <xf numFmtId="4" fontId="5" fillId="0" borderId="0" xfId="5" applyNumberFormat="1" applyFont="1" applyBorder="1" applyAlignment="1">
      <alignment horizontal="right" vertical="top"/>
    </xf>
    <xf numFmtId="168" fontId="5" fillId="0" borderId="96" xfId="5" applyNumberFormat="1" applyFont="1" applyBorder="1" applyAlignment="1">
      <alignment horizontal="right" vertical="top"/>
    </xf>
    <xf numFmtId="0" fontId="5" fillId="0" borderId="0" xfId="5" quotePrefix="1" applyFont="1" applyBorder="1" applyAlignment="1">
      <alignment horizontal="center" vertical="top"/>
    </xf>
    <xf numFmtId="4" fontId="5" fillId="0" borderId="18" xfId="4" applyNumberFormat="1" applyFont="1" applyBorder="1" applyAlignment="1">
      <alignment horizontal="right" vertical="top"/>
    </xf>
    <xf numFmtId="0" fontId="5" fillId="0" borderId="0" xfId="0" applyFont="1" applyBorder="1"/>
    <xf numFmtId="0" fontId="42" fillId="0" borderId="0" xfId="0" applyFont="1"/>
    <xf numFmtId="3" fontId="5" fillId="0" borderId="17" xfId="5" applyNumberFormat="1" applyFont="1" applyBorder="1" applyAlignment="1">
      <alignment horizontal="right" vertical="top"/>
    </xf>
    <xf numFmtId="3" fontId="5" fillId="0" borderId="0" xfId="5" applyNumberFormat="1" applyFont="1" applyBorder="1" applyAlignment="1">
      <alignment horizontal="right" vertical="top"/>
    </xf>
    <xf numFmtId="0" fontId="5" fillId="4" borderId="25" xfId="5" applyFont="1" applyFill="1" applyBorder="1" applyAlignment="1">
      <alignment horizontal="left" vertical="top" wrapText="1"/>
    </xf>
    <xf numFmtId="168" fontId="5" fillId="0" borderId="44" xfId="148" applyNumberFormat="1" applyFont="1" applyFill="1" applyBorder="1" applyAlignment="1">
      <alignment horizontal="right" vertical="top"/>
    </xf>
    <xf numFmtId="4" fontId="5" fillId="0" borderId="45" xfId="149" applyNumberFormat="1" applyFont="1" applyFill="1" applyBorder="1" applyAlignment="1">
      <alignment horizontal="right" vertical="top"/>
    </xf>
    <xf numFmtId="4" fontId="5" fillId="0" borderId="46" xfId="149" applyNumberFormat="1" applyFont="1" applyFill="1" applyBorder="1" applyAlignment="1">
      <alignment horizontal="right" vertical="top"/>
    </xf>
    <xf numFmtId="168" fontId="5" fillId="0" borderId="126" xfId="150" applyNumberFormat="1" applyFont="1" applyFill="1" applyBorder="1" applyAlignment="1">
      <alignment horizontal="right" vertical="top"/>
    </xf>
    <xf numFmtId="4" fontId="5" fillId="0" borderId="46" xfId="151" applyNumberFormat="1" applyFont="1" applyFill="1" applyBorder="1" applyAlignment="1">
      <alignment horizontal="right" vertical="top"/>
    </xf>
    <xf numFmtId="4" fontId="5" fillId="0" borderId="34" xfId="5" applyNumberFormat="1" applyFont="1" applyBorder="1" applyAlignment="1">
      <alignment horizontal="right" vertical="top"/>
    </xf>
    <xf numFmtId="168" fontId="5" fillId="0" borderId="48" xfId="152" applyNumberFormat="1" applyFont="1" applyFill="1" applyBorder="1" applyAlignment="1">
      <alignment horizontal="right" vertical="top"/>
    </xf>
    <xf numFmtId="4" fontId="5" fillId="0" borderId="11" xfId="5" applyNumberFormat="1" applyFont="1" applyBorder="1" applyAlignment="1">
      <alignment horizontal="center" vertical="top"/>
    </xf>
    <xf numFmtId="168" fontId="5" fillId="0" borderId="89" xfId="154" applyNumberFormat="1" applyFont="1" applyFill="1" applyBorder="1" applyAlignment="1">
      <alignment horizontal="right" vertical="top"/>
    </xf>
    <xf numFmtId="4" fontId="5" fillId="0" borderId="49" xfId="155" applyNumberFormat="1" applyFont="1" applyFill="1" applyBorder="1" applyAlignment="1">
      <alignment horizontal="right" vertical="top"/>
    </xf>
    <xf numFmtId="4" fontId="5" fillId="0" borderId="50" xfId="156" applyNumberFormat="1" applyFont="1" applyFill="1" applyBorder="1" applyAlignment="1">
      <alignment horizontal="right" vertical="top"/>
    </xf>
    <xf numFmtId="4" fontId="5" fillId="0" borderId="11" xfId="5" applyNumberFormat="1" applyFont="1" applyBorder="1" applyAlignment="1">
      <alignment horizontal="right" vertical="top"/>
    </xf>
    <xf numFmtId="4" fontId="5" fillId="0" borderId="50" xfId="155" applyNumberFormat="1" applyFont="1" applyFill="1" applyBorder="1" applyAlignment="1">
      <alignment horizontal="right" vertical="top"/>
    </xf>
    <xf numFmtId="168" fontId="5" fillId="0" borderId="63" xfId="157" applyNumberFormat="1" applyFont="1" applyFill="1" applyBorder="1" applyAlignment="1">
      <alignment horizontal="right" vertical="top"/>
    </xf>
    <xf numFmtId="4" fontId="5" fillId="0" borderId="64" xfId="158" applyNumberFormat="1" applyFont="1" applyFill="1" applyBorder="1" applyAlignment="1">
      <alignment horizontal="right" vertical="top"/>
    </xf>
    <xf numFmtId="4" fontId="5" fillId="0" borderId="65" xfId="158" applyNumberFormat="1" applyFont="1" applyFill="1" applyBorder="1" applyAlignment="1">
      <alignment horizontal="right" vertical="top"/>
    </xf>
    <xf numFmtId="168" fontId="5" fillId="0" borderId="127" xfId="159" applyNumberFormat="1" applyFont="1" applyFill="1" applyBorder="1" applyAlignment="1">
      <alignment horizontal="right" vertical="top"/>
    </xf>
    <xf numFmtId="4" fontId="5" fillId="0" borderId="65" xfId="160" applyNumberFormat="1" applyFont="1" applyFill="1" applyBorder="1" applyAlignment="1">
      <alignment horizontal="right" vertical="top"/>
    </xf>
    <xf numFmtId="4" fontId="5" fillId="0" borderId="15" xfId="5" applyNumberFormat="1" applyFont="1" applyBorder="1" applyAlignment="1">
      <alignment horizontal="right" vertical="top"/>
    </xf>
    <xf numFmtId="4" fontId="5" fillId="0" borderId="19" xfId="5" applyNumberFormat="1" applyFont="1" applyBorder="1"/>
    <xf numFmtId="0" fontId="5" fillId="0" borderId="11" xfId="5" quotePrefix="1" applyFont="1" applyBorder="1" applyAlignment="1">
      <alignment horizontal="center" vertical="top"/>
    </xf>
    <xf numFmtId="0" fontId="5" fillId="0" borderId="12" xfId="5" quotePrefix="1" applyFont="1" applyBorder="1" applyAlignment="1">
      <alignment horizontal="center" vertical="top"/>
    </xf>
    <xf numFmtId="2" fontId="5" fillId="0" borderId="26" xfId="5" applyNumberFormat="1" applyFont="1" applyBorder="1"/>
    <xf numFmtId="1" fontId="5" fillId="4" borderId="5" xfId="5" applyNumberFormat="1" applyFont="1" applyFill="1" applyBorder="1" applyAlignment="1">
      <alignment horizontal="left" vertical="top" wrapText="1"/>
    </xf>
    <xf numFmtId="3" fontId="5" fillId="0" borderId="95" xfId="5" applyNumberFormat="1" applyFont="1" applyBorder="1" applyAlignment="1">
      <alignment horizontal="right" vertical="top"/>
    </xf>
    <xf numFmtId="1" fontId="5" fillId="4" borderId="9" xfId="5" applyNumberFormat="1" applyFont="1" applyFill="1" applyBorder="1" applyAlignment="1">
      <alignment horizontal="left" vertical="top" wrapText="1"/>
    </xf>
    <xf numFmtId="3" fontId="5" fillId="0" borderId="96" xfId="5" applyNumberFormat="1" applyFont="1" applyBorder="1" applyAlignment="1">
      <alignment horizontal="right" vertical="top"/>
    </xf>
    <xf numFmtId="3" fontId="5" fillId="0" borderId="0" xfId="5" applyNumberFormat="1" applyFont="1" applyBorder="1" applyAlignment="1">
      <alignment horizontal="center" vertical="top"/>
    </xf>
    <xf numFmtId="4" fontId="5" fillId="0" borderId="0" xfId="5" applyNumberFormat="1" applyFont="1" applyBorder="1" applyAlignment="1">
      <alignment horizontal="center" vertical="top"/>
    </xf>
    <xf numFmtId="1" fontId="5" fillId="4" borderId="21" xfId="5" applyNumberFormat="1" applyFont="1" applyFill="1" applyBorder="1" applyAlignment="1">
      <alignment horizontal="left" vertical="top" wrapText="1"/>
    </xf>
    <xf numFmtId="1" fontId="5" fillId="4" borderId="18" xfId="5" applyNumberFormat="1" applyFont="1" applyFill="1" applyBorder="1" applyAlignment="1">
      <alignment horizontal="left" vertical="top" wrapText="1"/>
    </xf>
    <xf numFmtId="3" fontId="5" fillId="0" borderId="18" xfId="5" applyNumberFormat="1" applyFont="1" applyBorder="1" applyAlignment="1">
      <alignment horizontal="right" vertical="top"/>
    </xf>
    <xf numFmtId="3" fontId="5" fillId="0" borderId="124" xfId="5" applyNumberFormat="1" applyFont="1" applyBorder="1" applyAlignment="1">
      <alignment horizontal="right" vertical="top"/>
    </xf>
    <xf numFmtId="4" fontId="5" fillId="0" borderId="7" xfId="5" applyNumberFormat="1" applyFont="1" applyBorder="1" applyAlignment="1">
      <alignment horizontal="right" vertical="top"/>
    </xf>
    <xf numFmtId="4" fontId="5" fillId="0" borderId="8" xfId="5" applyNumberFormat="1" applyFont="1" applyBorder="1" applyAlignment="1">
      <alignment horizontal="right" vertical="top"/>
    </xf>
    <xf numFmtId="2" fontId="5" fillId="0" borderId="17" xfId="5" applyNumberFormat="1" applyFont="1" applyBorder="1"/>
    <xf numFmtId="4" fontId="5" fillId="0" borderId="12" xfId="5" applyNumberFormat="1" applyFont="1" applyBorder="1" applyAlignment="1">
      <alignment horizontal="right" vertical="top"/>
    </xf>
    <xf numFmtId="2" fontId="5" fillId="0" borderId="0" xfId="5" applyNumberFormat="1" applyFont="1"/>
    <xf numFmtId="4" fontId="5" fillId="0" borderId="23" xfId="5" applyNumberFormat="1" applyFont="1" applyBorder="1" applyAlignment="1">
      <alignment horizontal="right" vertical="top"/>
    </xf>
    <xf numFmtId="4" fontId="5" fillId="0" borderId="24" xfId="5" applyNumberFormat="1" applyFont="1" applyBorder="1" applyAlignment="1">
      <alignment horizontal="right" vertical="top"/>
    </xf>
    <xf numFmtId="168" fontId="5" fillId="0" borderId="25" xfId="0" applyNumberFormat="1" applyFont="1" applyBorder="1"/>
    <xf numFmtId="4" fontId="5" fillId="0" borderId="25" xfId="0" applyNumberFormat="1" applyFont="1" applyBorder="1"/>
    <xf numFmtId="168" fontId="5" fillId="0" borderId="115" xfId="0" applyNumberFormat="1" applyFont="1" applyBorder="1"/>
    <xf numFmtId="2" fontId="24" fillId="0" borderId="0" xfId="86" applyNumberFormat="1" applyFont="1" applyFill="1" applyBorder="1" applyAlignment="1">
      <alignment horizontal="left" vertical="center"/>
    </xf>
    <xf numFmtId="2" fontId="24" fillId="0" borderId="0" xfId="87" applyNumberFormat="1" applyFont="1" applyFill="1" applyBorder="1" applyAlignment="1">
      <alignment horizontal="left" vertical="center"/>
    </xf>
    <xf numFmtId="2" fontId="24" fillId="0" borderId="0" xfId="88" applyNumberFormat="1" applyFont="1" applyFill="1" applyBorder="1" applyAlignment="1">
      <alignment horizontal="left" vertical="center"/>
    </xf>
    <xf numFmtId="0" fontId="43" fillId="0" borderId="1" xfId="0" applyFont="1" applyBorder="1" applyAlignment="1">
      <alignment horizontal="left" indent="3"/>
    </xf>
    <xf numFmtId="0" fontId="25" fillId="0" borderId="0" xfId="0" applyFont="1" applyBorder="1" applyAlignment="1"/>
    <xf numFmtId="0" fontId="21" fillId="3" borderId="130" xfId="58" applyFont="1" applyFill="1" applyBorder="1" applyAlignment="1">
      <alignment horizontal="left" vertical="top" wrapText="1"/>
    </xf>
    <xf numFmtId="0" fontId="23" fillId="3" borderId="130" xfId="83" applyFont="1" applyFill="1" applyBorder="1" applyAlignment="1">
      <alignment horizontal="left" vertical="top" wrapText="1"/>
    </xf>
    <xf numFmtId="1" fontId="24" fillId="0" borderId="130" xfId="68" applyNumberFormat="1" applyFont="1" applyFill="1" applyBorder="1" applyAlignment="1">
      <alignment horizontal="right" vertical="top"/>
    </xf>
    <xf numFmtId="1" fontId="24" fillId="0" borderId="130" xfId="69" applyNumberFormat="1" applyFont="1" applyFill="1" applyBorder="1" applyAlignment="1">
      <alignment horizontal="right" vertical="top"/>
    </xf>
    <xf numFmtId="1" fontId="24" fillId="0" borderId="130" xfId="70" applyNumberFormat="1" applyFont="1" applyFill="1" applyBorder="1" applyAlignment="1">
      <alignment horizontal="right" vertical="top"/>
    </xf>
    <xf numFmtId="1" fontId="24" fillId="0" borderId="46" xfId="64" applyNumberFormat="1" applyFont="1" applyFill="1" applyBorder="1" applyAlignment="1">
      <alignment horizontal="right" vertical="top"/>
    </xf>
    <xf numFmtId="1" fontId="24" fillId="0" borderId="50" xfId="67" applyNumberFormat="1" applyFont="1" applyFill="1" applyBorder="1" applyAlignment="1">
      <alignment horizontal="right" vertical="top"/>
    </xf>
    <xf numFmtId="1" fontId="24" fillId="0" borderId="65" xfId="70" applyNumberFormat="1" applyFont="1" applyFill="1" applyBorder="1" applyAlignment="1">
      <alignment horizontal="right" vertical="top"/>
    </xf>
    <xf numFmtId="0" fontId="25" fillId="0" borderId="0" xfId="0" applyFont="1" applyAlignment="1"/>
    <xf numFmtId="3" fontId="23" fillId="3" borderId="0" xfId="83" applyNumberFormat="1" applyFont="1" applyFill="1" applyBorder="1" applyAlignment="1">
      <alignment horizontal="left" vertical="top" wrapText="1"/>
    </xf>
    <xf numFmtId="3" fontId="24" fillId="0" borderId="0" xfId="62" applyNumberFormat="1" applyFont="1" applyFill="1" applyBorder="1" applyAlignment="1">
      <alignment horizontal="right" vertical="top"/>
    </xf>
    <xf numFmtId="3" fontId="23" fillId="3" borderId="25" xfId="83" applyNumberFormat="1" applyFont="1" applyFill="1" applyBorder="1" applyAlignment="1">
      <alignment horizontal="left" vertical="top" wrapText="1"/>
    </xf>
    <xf numFmtId="3" fontId="24" fillId="0" borderId="25" xfId="62" applyNumberFormat="1" applyFont="1" applyFill="1" applyBorder="1" applyAlignment="1">
      <alignment horizontal="right" vertical="top"/>
    </xf>
    <xf numFmtId="3" fontId="44" fillId="3" borderId="0" xfId="83" applyNumberFormat="1" applyFont="1" applyFill="1" applyBorder="1" applyAlignment="1">
      <alignment horizontal="left" vertical="top" wrapText="1"/>
    </xf>
    <xf numFmtId="3" fontId="45" fillId="0" borderId="0" xfId="62" applyNumberFormat="1" applyFont="1" applyFill="1" applyBorder="1" applyAlignment="1">
      <alignment horizontal="right" vertical="top"/>
    </xf>
    <xf numFmtId="3" fontId="23" fillId="3" borderId="18" xfId="83" applyNumberFormat="1" applyFont="1" applyFill="1" applyBorder="1" applyAlignment="1">
      <alignment horizontal="left" vertical="top" wrapText="1"/>
    </xf>
    <xf numFmtId="3" fontId="24" fillId="0" borderId="18" xfId="62" applyNumberFormat="1" applyFont="1" applyFill="1" applyBorder="1" applyAlignment="1">
      <alignment horizontal="right" vertical="top"/>
    </xf>
    <xf numFmtId="3" fontId="23" fillId="3" borderId="130" xfId="83" applyNumberFormat="1" applyFont="1" applyFill="1" applyBorder="1" applyAlignment="1">
      <alignment horizontal="left" vertical="top" wrapText="1"/>
    </xf>
    <xf numFmtId="3" fontId="24" fillId="0" borderId="130" xfId="62" applyNumberFormat="1" applyFont="1" applyFill="1" applyBorder="1" applyAlignment="1">
      <alignment horizontal="right" vertical="top"/>
    </xf>
    <xf numFmtId="0" fontId="21" fillId="3" borderId="131" xfId="58" applyFont="1" applyFill="1" applyBorder="1" applyAlignment="1">
      <alignment horizontal="left" vertical="top" wrapText="1"/>
    </xf>
    <xf numFmtId="1" fontId="21" fillId="3" borderId="132" xfId="57" applyNumberFormat="1" applyFont="1" applyFill="1" applyBorder="1" applyAlignment="1">
      <alignment horizontal="left" vertical="top" wrapText="1"/>
    </xf>
    <xf numFmtId="3" fontId="21" fillId="3" borderId="132" xfId="57" applyNumberFormat="1" applyFont="1" applyFill="1" applyBorder="1" applyAlignment="1">
      <alignment horizontal="left" vertical="top" wrapText="1"/>
    </xf>
    <xf numFmtId="0" fontId="25" fillId="4" borderId="132" xfId="0" applyFont="1" applyFill="1" applyBorder="1" applyAlignment="1"/>
    <xf numFmtId="3" fontId="21" fillId="3" borderId="131" xfId="57" applyNumberFormat="1" applyFont="1" applyFill="1" applyBorder="1" applyAlignment="1">
      <alignment horizontal="left" vertical="top"/>
    </xf>
    <xf numFmtId="1" fontId="21" fillId="3" borderId="131" xfId="57" applyNumberFormat="1" applyFont="1" applyFill="1" applyBorder="1" applyAlignment="1">
      <alignment horizontal="left" vertical="top" wrapText="1"/>
    </xf>
    <xf numFmtId="3" fontId="21" fillId="3" borderId="131" xfId="57" applyNumberFormat="1" applyFont="1" applyFill="1" applyBorder="1" applyAlignment="1">
      <alignment horizontal="left" vertical="top" wrapText="1"/>
    </xf>
    <xf numFmtId="3" fontId="23" fillId="3" borderId="17" xfId="83" applyNumberFormat="1" applyFont="1" applyFill="1" applyBorder="1" applyAlignment="1">
      <alignment horizontal="left" vertical="top" wrapText="1"/>
    </xf>
    <xf numFmtId="3" fontId="24" fillId="0" borderId="17" xfId="62" applyNumberFormat="1" applyFont="1" applyFill="1" applyBorder="1" applyAlignment="1">
      <alignment horizontal="right" vertical="top"/>
    </xf>
    <xf numFmtId="0" fontId="25" fillId="4" borderId="131" xfId="0" applyFont="1" applyFill="1" applyBorder="1" applyAlignment="1"/>
    <xf numFmtId="0" fontId="21" fillId="4" borderId="131" xfId="58" applyFont="1" applyFill="1" applyBorder="1" applyAlignment="1">
      <alignment horizontal="left" vertical="top" wrapText="1"/>
    </xf>
    <xf numFmtId="0" fontId="25" fillId="4" borderId="131" xfId="0" applyFont="1" applyFill="1" applyBorder="1"/>
    <xf numFmtId="0" fontId="25" fillId="4" borderId="0" xfId="0" applyFont="1" applyFill="1"/>
    <xf numFmtId="0" fontId="6" fillId="4" borderId="5" xfId="3" applyFont="1" applyFill="1" applyBorder="1" applyAlignment="1">
      <alignment horizontal="left" vertical="top" wrapText="1"/>
    </xf>
    <xf numFmtId="0" fontId="6" fillId="4" borderId="9" xfId="3" applyFont="1" applyFill="1" applyBorder="1" applyAlignment="1">
      <alignment horizontal="left" vertical="top" wrapText="1"/>
    </xf>
    <xf numFmtId="0" fontId="6" fillId="4" borderId="13" xfId="3" applyFont="1" applyFill="1" applyBorder="1" applyAlignment="1">
      <alignment horizontal="left" vertical="top" wrapText="1"/>
    </xf>
    <xf numFmtId="168" fontId="7" fillId="0" borderId="14" xfId="3" applyNumberFormat="1" applyFont="1" applyBorder="1" applyAlignment="1">
      <alignment horizontal="right" vertical="top"/>
    </xf>
    <xf numFmtId="4" fontId="7" fillId="0" borderId="15" xfId="3" applyNumberFormat="1" applyFont="1" applyBorder="1" applyAlignment="1">
      <alignment horizontal="right" vertical="top"/>
    </xf>
    <xf numFmtId="4" fontId="7" fillId="0" borderId="16" xfId="3" applyNumberFormat="1" applyFont="1" applyBorder="1" applyAlignment="1">
      <alignment horizontal="right" vertical="top"/>
    </xf>
    <xf numFmtId="0" fontId="46" fillId="4" borderId="135" xfId="3" applyFont="1" applyFill="1" applyBorder="1" applyAlignment="1">
      <alignment horizontal="left" vertical="top" wrapText="1"/>
    </xf>
    <xf numFmtId="168" fontId="41" fillId="0" borderId="136" xfId="3" applyNumberFormat="1" applyFont="1" applyBorder="1" applyAlignment="1">
      <alignment horizontal="right" vertical="top"/>
    </xf>
    <xf numFmtId="4" fontId="41" fillId="0" borderId="137" xfId="3" applyNumberFormat="1" applyFont="1" applyBorder="1" applyAlignment="1">
      <alignment horizontal="right" vertical="top"/>
    </xf>
    <xf numFmtId="4" fontId="41" fillId="0" borderId="138" xfId="3" applyNumberFormat="1" applyFont="1" applyBorder="1" applyAlignment="1">
      <alignment horizontal="right" vertical="top"/>
    </xf>
    <xf numFmtId="3" fontId="21" fillId="0" borderId="40" xfId="92" applyNumberFormat="1" applyFont="1" applyFill="1" applyBorder="1" applyAlignment="1">
      <alignment horizontal="center" wrapText="1"/>
    </xf>
    <xf numFmtId="0" fontId="32" fillId="0" borderId="1" xfId="1" applyFont="1" applyBorder="1" applyAlignment="1">
      <alignment horizontal="left" vertical="top" indent="3"/>
    </xf>
    <xf numFmtId="0" fontId="22" fillId="0" borderId="0" xfId="73" applyFont="1" applyFill="1" applyBorder="1" applyAlignment="1">
      <alignment wrapText="1"/>
    </xf>
    <xf numFmtId="1" fontId="25" fillId="0" borderId="0" xfId="0" applyNumberFormat="1" applyFont="1" applyAlignment="1"/>
    <xf numFmtId="3" fontId="22" fillId="0" borderId="0" xfId="65" applyNumberFormat="1" applyFont="1" applyFill="1" applyBorder="1" applyAlignment="1">
      <alignment horizontal="right"/>
    </xf>
    <xf numFmtId="0" fontId="5" fillId="0" borderId="0" xfId="6" applyFont="1" applyAlignment="1"/>
    <xf numFmtId="2" fontId="22" fillId="0" borderId="0" xfId="73" applyNumberFormat="1" applyFont="1" applyFill="1" applyBorder="1" applyAlignment="1">
      <alignment horizontal="left"/>
    </xf>
    <xf numFmtId="3" fontId="22" fillId="0" borderId="0" xfId="62" applyNumberFormat="1" applyFont="1" applyFill="1" applyBorder="1" applyAlignment="1">
      <alignment horizontal="right"/>
    </xf>
    <xf numFmtId="0" fontId="25" fillId="0" borderId="17" xfId="0" applyFont="1" applyBorder="1" applyAlignment="1"/>
    <xf numFmtId="0" fontId="26" fillId="0" borderId="0" xfId="74" applyFont="1" applyFill="1" applyBorder="1" applyAlignment="1"/>
    <xf numFmtId="0" fontId="26" fillId="0" borderId="17" xfId="74" applyFont="1" applyFill="1" applyBorder="1" applyAlignment="1">
      <alignment horizontal="left"/>
    </xf>
    <xf numFmtId="0" fontId="26" fillId="0" borderId="0" xfId="74" applyFont="1" applyFill="1" applyBorder="1" applyAlignment="1">
      <alignment horizontal="left"/>
    </xf>
    <xf numFmtId="0" fontId="5" fillId="4" borderId="139" xfId="5" applyFont="1" applyFill="1" applyBorder="1" applyAlignment="1">
      <alignment horizontal="left" vertical="top" wrapText="1"/>
    </xf>
    <xf numFmtId="0" fontId="22" fillId="0" borderId="52" xfId="138" applyFont="1" applyFill="1" applyBorder="1" applyAlignment="1">
      <alignment horizontal="center" vertical="top"/>
    </xf>
    <xf numFmtId="0" fontId="22" fillId="0" borderId="17" xfId="127" quotePrefix="1" applyFont="1" applyFill="1" applyBorder="1" applyAlignment="1">
      <alignment horizontal="center" vertical="top"/>
    </xf>
    <xf numFmtId="0" fontId="25" fillId="0" borderId="0" xfId="0" applyFont="1" applyBorder="1" applyAlignment="1"/>
    <xf numFmtId="3" fontId="25" fillId="0" borderId="40" xfId="0" applyNumberFormat="1" applyFont="1" applyBorder="1" applyAlignment="1">
      <alignment horizontal="center"/>
    </xf>
    <xf numFmtId="3" fontId="21" fillId="0" borderId="40" xfId="92" applyNumberFormat="1" applyFont="1" applyFill="1" applyBorder="1" applyAlignment="1">
      <alignment horizontal="center"/>
    </xf>
    <xf numFmtId="170" fontId="22" fillId="0" borderId="53" xfId="99" applyNumberFormat="1" applyFont="1" applyFill="1" applyBorder="1" applyAlignment="1">
      <alignment horizontal="right" vertical="top"/>
    </xf>
    <xf numFmtId="170" fontId="22" fillId="0" borderId="88" xfId="99" applyNumberFormat="1" applyFont="1" applyFill="1" applyBorder="1" applyAlignment="1">
      <alignment horizontal="right" vertical="top"/>
    </xf>
    <xf numFmtId="3" fontId="22" fillId="0" borderId="54" xfId="99" applyNumberFormat="1" applyFont="1" applyFill="1" applyBorder="1" applyAlignment="1">
      <alignment horizontal="center" vertical="top"/>
    </xf>
    <xf numFmtId="3" fontId="25" fillId="0" borderId="61" xfId="0" applyNumberFormat="1" applyFont="1" applyBorder="1" applyAlignment="1"/>
    <xf numFmtId="3" fontId="22" fillId="0" borderId="87" xfId="108" applyNumberFormat="1" applyFont="1" applyFill="1" applyBorder="1" applyAlignment="1">
      <alignment horizontal="right" vertical="top"/>
    </xf>
    <xf numFmtId="3" fontId="22" fillId="0" borderId="88" xfId="108" applyNumberFormat="1" applyFont="1" applyFill="1" applyBorder="1" applyAlignment="1">
      <alignment horizontal="right" vertical="top"/>
    </xf>
    <xf numFmtId="3" fontId="22" fillId="0" borderId="140" xfId="108" applyNumberFormat="1" applyFont="1" applyFill="1" applyBorder="1" applyAlignment="1">
      <alignment horizontal="right" vertical="top"/>
    </xf>
    <xf numFmtId="3" fontId="22" fillId="0" borderId="94" xfId="108" applyNumberFormat="1" applyFont="1" applyFill="1" applyBorder="1" applyAlignment="1">
      <alignment horizontal="right" vertical="top"/>
    </xf>
    <xf numFmtId="3" fontId="22" fillId="0" borderId="89" xfId="108" applyNumberFormat="1" applyFont="1" applyFill="1" applyBorder="1" applyAlignment="1">
      <alignment horizontal="right" vertical="top"/>
    </xf>
    <xf numFmtId="3" fontId="22" fillId="0" borderId="50" xfId="108" applyNumberFormat="1" applyFont="1" applyFill="1" applyBorder="1" applyAlignment="1">
      <alignment horizontal="right" vertical="top"/>
    </xf>
    <xf numFmtId="3" fontId="22" fillId="0" borderId="0" xfId="108" applyNumberFormat="1" applyFont="1" applyFill="1" applyBorder="1" applyAlignment="1">
      <alignment horizontal="right" vertical="top"/>
    </xf>
    <xf numFmtId="3" fontId="22" fillId="0" borderId="108" xfId="108" applyNumberFormat="1" applyFont="1" applyFill="1" applyBorder="1" applyAlignment="1">
      <alignment horizontal="right" vertical="top"/>
    </xf>
    <xf numFmtId="3" fontId="22" fillId="0" borderId="141" xfId="108" applyNumberFormat="1" applyFont="1" applyFill="1" applyBorder="1" applyAlignment="1">
      <alignment horizontal="right" vertical="top"/>
    </xf>
    <xf numFmtId="3" fontId="22" fillId="0" borderId="91" xfId="108" applyNumberFormat="1" applyFont="1" applyFill="1" applyBorder="1" applyAlignment="1">
      <alignment horizontal="right" vertical="top"/>
    </xf>
    <xf numFmtId="3" fontId="22" fillId="0" borderId="90" xfId="108" applyNumberFormat="1" applyFont="1" applyFill="1" applyBorder="1" applyAlignment="1">
      <alignment horizontal="right" vertical="top"/>
    </xf>
    <xf numFmtId="3" fontId="22" fillId="0" borderId="92" xfId="108" applyNumberFormat="1" applyFont="1" applyFill="1" applyBorder="1" applyAlignment="1">
      <alignment horizontal="right" vertical="top"/>
    </xf>
    <xf numFmtId="3" fontId="25" fillId="0" borderId="95" xfId="0" applyNumberFormat="1" applyFont="1" applyBorder="1" applyAlignment="1">
      <alignment horizontal="right"/>
    </xf>
    <xf numFmtId="3" fontId="25" fillId="0" borderId="0" xfId="0" applyNumberFormat="1" applyFont="1" applyBorder="1" applyAlignment="1">
      <alignment horizontal="right"/>
    </xf>
    <xf numFmtId="3" fontId="22" fillId="0" borderId="83" xfId="113" applyNumberFormat="1" applyFont="1" applyFill="1" applyBorder="1" applyAlignment="1">
      <alignment horizontal="right" vertical="top"/>
    </xf>
    <xf numFmtId="3" fontId="22" fillId="0" borderId="71" xfId="113" applyNumberFormat="1" applyFont="1" applyFill="1" applyBorder="1" applyAlignment="1">
      <alignment horizontal="right" vertical="top"/>
    </xf>
    <xf numFmtId="3" fontId="22" fillId="0" borderId="0" xfId="113" applyNumberFormat="1" applyFont="1" applyFill="1" applyBorder="1" applyAlignment="1">
      <alignment horizontal="right" vertical="top"/>
    </xf>
    <xf numFmtId="3" fontId="21" fillId="0" borderId="0" xfId="92" applyNumberFormat="1" applyFont="1" applyFill="1" applyBorder="1" applyAlignment="1">
      <alignment horizontal="center" vertical="top" wrapText="1"/>
    </xf>
    <xf numFmtId="3" fontId="21" fillId="0" borderId="96" xfId="91" applyNumberFormat="1" applyFont="1" applyFill="1" applyBorder="1" applyAlignment="1">
      <alignment horizontal="center" vertical="top" wrapText="1"/>
    </xf>
    <xf numFmtId="3" fontId="22" fillId="0" borderId="96" xfId="113" applyNumberFormat="1" applyFont="1" applyFill="1" applyBorder="1" applyAlignment="1">
      <alignment horizontal="right" vertical="top"/>
    </xf>
    <xf numFmtId="3" fontId="22" fillId="0" borderId="95" xfId="113" applyNumberFormat="1" applyFont="1" applyFill="1" applyBorder="1" applyAlignment="1">
      <alignment horizontal="right" vertical="top"/>
    </xf>
    <xf numFmtId="3" fontId="22" fillId="0" borderId="17" xfId="113" applyNumberFormat="1" applyFont="1" applyFill="1" applyBorder="1" applyAlignment="1">
      <alignment horizontal="right" vertical="top"/>
    </xf>
    <xf numFmtId="3" fontId="5" fillId="0" borderId="0" xfId="0" applyNumberFormat="1" applyFont="1"/>
    <xf numFmtId="0" fontId="5" fillId="4" borderId="142" xfId="5" applyFont="1" applyFill="1" applyBorder="1" applyAlignment="1">
      <alignment horizontal="left" vertical="top" wrapText="1"/>
    </xf>
    <xf numFmtId="0" fontId="21" fillId="3" borderId="78" xfId="25" applyFont="1" applyFill="1" applyBorder="1" applyAlignment="1">
      <alignment horizontal="left" vertical="top" wrapText="1"/>
    </xf>
    <xf numFmtId="0" fontId="21" fillId="3" borderId="74" xfId="26" applyFont="1" applyFill="1" applyBorder="1" applyAlignment="1">
      <alignment horizontal="left" vertical="top" wrapText="1"/>
    </xf>
    <xf numFmtId="0" fontId="21" fillId="3" borderId="77" xfId="27" applyFont="1" applyFill="1" applyBorder="1" applyAlignment="1">
      <alignment horizontal="left" vertical="top" wrapText="1"/>
    </xf>
    <xf numFmtId="0" fontId="21" fillId="3" borderId="74" xfId="25" applyFont="1" applyFill="1" applyBorder="1" applyAlignment="1">
      <alignment horizontal="left" vertical="top" wrapText="1"/>
    </xf>
    <xf numFmtId="0" fontId="21" fillId="3" borderId="77" xfId="25" applyFont="1" applyFill="1" applyBorder="1" applyAlignment="1">
      <alignment horizontal="left" vertical="top" wrapText="1"/>
    </xf>
    <xf numFmtId="3" fontId="21" fillId="3" borderId="17" xfId="56" applyNumberFormat="1" applyFont="1" applyFill="1" applyBorder="1" applyAlignment="1">
      <alignment horizontal="left" vertical="top"/>
    </xf>
    <xf numFmtId="3" fontId="21" fillId="3" borderId="0" xfId="56" applyNumberFormat="1" applyFont="1" applyFill="1" applyBorder="1" applyAlignment="1">
      <alignment horizontal="left" vertical="top"/>
    </xf>
    <xf numFmtId="3" fontId="21" fillId="3" borderId="0" xfId="57" applyNumberFormat="1" applyFont="1" applyFill="1" applyBorder="1" applyAlignment="1">
      <alignment horizontal="left" vertical="top"/>
    </xf>
    <xf numFmtId="3" fontId="25" fillId="0" borderId="0" xfId="0" applyNumberFormat="1" applyFont="1" applyBorder="1" applyAlignment="1">
      <alignment horizontal="left" vertical="top"/>
    </xf>
    <xf numFmtId="3" fontId="25" fillId="0" borderId="133" xfId="0" applyNumberFormat="1" applyFont="1" applyBorder="1" applyAlignment="1">
      <alignment horizontal="left" vertical="top"/>
    </xf>
    <xf numFmtId="0" fontId="24" fillId="0" borderId="0" xfId="47" applyFont="1" applyFill="1" applyBorder="1" applyAlignment="1">
      <alignment horizontal="left" vertical="center" wrapText="1"/>
    </xf>
    <xf numFmtId="0" fontId="22" fillId="0" borderId="0" xfId="73" applyFont="1" applyFill="1" applyBorder="1" applyAlignment="1">
      <alignment horizontal="left" vertical="top" wrapText="1"/>
    </xf>
    <xf numFmtId="0" fontId="22" fillId="0" borderId="17" xfId="73" applyFont="1" applyFill="1" applyBorder="1" applyAlignment="1">
      <alignment horizontal="left" wrapText="1"/>
    </xf>
    <xf numFmtId="0" fontId="21" fillId="3" borderId="43" xfId="56" applyFont="1" applyFill="1" applyBorder="1" applyAlignment="1">
      <alignment horizontal="left" vertical="top" wrapText="1"/>
    </xf>
    <xf numFmtId="0" fontId="21" fillId="3" borderId="47" xfId="57" applyFont="1" applyFill="1" applyBorder="1" applyAlignment="1">
      <alignment horizontal="left" vertical="top" wrapText="1"/>
    </xf>
    <xf numFmtId="0" fontId="21" fillId="3" borderId="134" xfId="58" applyFont="1" applyFill="1" applyBorder="1" applyAlignment="1">
      <alignment horizontal="left" vertical="top" wrapText="1"/>
    </xf>
    <xf numFmtId="0" fontId="22" fillId="0" borderId="0" xfId="73" applyFont="1" applyFill="1" applyBorder="1" applyAlignment="1">
      <alignment horizontal="left" wrapText="1"/>
    </xf>
    <xf numFmtId="0" fontId="22" fillId="0" borderId="17" xfId="73" applyFont="1" applyFill="1" applyBorder="1" applyAlignment="1">
      <alignment horizontal="left" vertical="top" wrapText="1"/>
    </xf>
    <xf numFmtId="0" fontId="21" fillId="3" borderId="72" xfId="56" applyFont="1" applyFill="1" applyBorder="1" applyAlignment="1">
      <alignment horizontal="left" vertical="top" wrapText="1"/>
    </xf>
    <xf numFmtId="0" fontId="21" fillId="3" borderId="0" xfId="57" applyFont="1" applyFill="1" applyBorder="1" applyAlignment="1">
      <alignment horizontal="left" vertical="top" wrapText="1"/>
    </xf>
    <xf numFmtId="0" fontId="21" fillId="3" borderId="0" xfId="58" applyFont="1" applyFill="1" applyBorder="1" applyAlignment="1">
      <alignment horizontal="left" vertical="top" wrapText="1"/>
    </xf>
    <xf numFmtId="0" fontId="25" fillId="0" borderId="0" xfId="0" applyFont="1" applyBorder="1" applyAlignment="1"/>
    <xf numFmtId="0" fontId="25" fillId="0" borderId="133" xfId="0" applyFont="1" applyBorder="1" applyAlignment="1"/>
    <xf numFmtId="1" fontId="24" fillId="0" borderId="0" xfId="47" applyNumberFormat="1" applyFont="1" applyFill="1" applyBorder="1" applyAlignment="1">
      <alignment horizontal="left" vertical="center" wrapText="1"/>
    </xf>
    <xf numFmtId="0" fontId="22" fillId="0" borderId="0" xfId="71" applyFont="1" applyFill="1" applyBorder="1" applyAlignment="1">
      <alignment horizontal="left" wrapText="1"/>
    </xf>
    <xf numFmtId="0" fontId="22" fillId="0" borderId="0" xfId="72" applyFont="1" applyFill="1" applyBorder="1" applyAlignment="1">
      <alignment horizontal="left" wrapText="1"/>
    </xf>
    <xf numFmtId="1" fontId="22" fillId="0" borderId="0" xfId="73" applyNumberFormat="1" applyFont="1" applyFill="1" applyBorder="1" applyAlignment="1">
      <alignment horizontal="left" wrapText="1"/>
    </xf>
    <xf numFmtId="3" fontId="21" fillId="3" borderId="72" xfId="56" applyNumberFormat="1" applyFont="1" applyFill="1" applyBorder="1" applyAlignment="1">
      <alignment horizontal="left" vertical="top" wrapText="1"/>
    </xf>
    <xf numFmtId="3" fontId="21" fillId="3" borderId="0" xfId="56" applyNumberFormat="1" applyFont="1" applyFill="1" applyBorder="1" applyAlignment="1">
      <alignment horizontal="left" vertical="top" wrapText="1"/>
    </xf>
    <xf numFmtId="3" fontId="21" fillId="3" borderId="0" xfId="57" applyNumberFormat="1" applyFont="1" applyFill="1" applyBorder="1" applyAlignment="1">
      <alignment horizontal="left" vertical="top" wrapText="1"/>
    </xf>
    <xf numFmtId="3" fontId="22" fillId="0" borderId="0" xfId="73" applyNumberFormat="1" applyFont="1" applyFill="1" applyBorder="1" applyAlignment="1">
      <alignment horizontal="left" wrapText="1"/>
    </xf>
    <xf numFmtId="3" fontId="22" fillId="0" borderId="17" xfId="73" applyNumberFormat="1" applyFont="1" applyFill="1" applyBorder="1" applyAlignment="1">
      <alignment horizontal="left" wrapText="1"/>
    </xf>
    <xf numFmtId="1" fontId="21" fillId="3" borderId="72" xfId="56" applyNumberFormat="1" applyFont="1" applyFill="1" applyBorder="1" applyAlignment="1">
      <alignment horizontal="left" vertical="top" wrapText="1"/>
    </xf>
    <xf numFmtId="1" fontId="21" fillId="3" borderId="0" xfId="57" applyNumberFormat="1" applyFont="1" applyFill="1" applyBorder="1" applyAlignment="1">
      <alignment horizontal="left" vertical="top" wrapText="1"/>
    </xf>
    <xf numFmtId="1" fontId="21" fillId="3" borderId="133" xfId="57" applyNumberFormat="1" applyFont="1" applyFill="1" applyBorder="1" applyAlignment="1">
      <alignment horizontal="left" vertical="top" wrapText="1"/>
    </xf>
    <xf numFmtId="0" fontId="25" fillId="0" borderId="0" xfId="0" applyFont="1" applyAlignment="1"/>
    <xf numFmtId="0" fontId="0" fillId="0" borderId="0" xfId="0" applyAlignment="1"/>
    <xf numFmtId="0" fontId="21" fillId="0" borderId="0" xfId="48" applyFont="1" applyFill="1" applyBorder="1" applyAlignment="1">
      <alignment horizontal="left" wrapText="1"/>
    </xf>
    <xf numFmtId="0" fontId="21" fillId="0" borderId="0" xfId="49" applyFont="1" applyFill="1" applyBorder="1" applyAlignment="1">
      <alignment horizontal="left" wrapText="1"/>
    </xf>
    <xf numFmtId="3" fontId="24" fillId="0" borderId="0" xfId="47" applyNumberFormat="1" applyFont="1" applyFill="1" applyBorder="1" applyAlignment="1">
      <alignment horizontal="left" vertical="center" wrapText="1"/>
    </xf>
    <xf numFmtId="0" fontId="24" fillId="0" borderId="0" xfId="45" applyFont="1" applyFill="1" applyBorder="1" applyAlignment="1">
      <alignment horizontal="left" vertical="center" wrapText="1"/>
    </xf>
    <xf numFmtId="0" fontId="24" fillId="0" borderId="0" xfId="46" applyFont="1" applyFill="1" applyBorder="1" applyAlignment="1">
      <alignment horizontal="left" vertical="center" wrapText="1"/>
    </xf>
    <xf numFmtId="0" fontId="3" fillId="0" borderId="37" xfId="6" applyFont="1" applyBorder="1" applyAlignment="1">
      <alignment horizontal="center" wrapText="1"/>
    </xf>
    <xf numFmtId="0" fontId="3" fillId="0" borderId="38" xfId="6" applyFont="1" applyBorder="1" applyAlignment="1">
      <alignment horizontal="center" wrapText="1"/>
    </xf>
    <xf numFmtId="0" fontId="3" fillId="0" borderId="39" xfId="6" applyFont="1" applyBorder="1" applyAlignment="1">
      <alignment horizontal="center" wrapText="1"/>
    </xf>
    <xf numFmtId="0" fontId="25" fillId="4" borderId="17" xfId="0" applyFont="1" applyFill="1" applyBorder="1" applyAlignment="1"/>
    <xf numFmtId="0" fontId="25" fillId="4" borderId="0" xfId="0" applyFont="1" applyFill="1" applyBorder="1" applyAlignment="1"/>
    <xf numFmtId="0" fontId="25" fillId="4" borderId="25" xfId="0" applyFont="1" applyFill="1" applyBorder="1" applyAlignment="1"/>
    <xf numFmtId="0" fontId="22" fillId="0" borderId="0" xfId="71" applyFont="1" applyFill="1" applyBorder="1" applyAlignment="1">
      <alignment horizontal="left" vertical="top" wrapText="1"/>
    </xf>
    <xf numFmtId="0" fontId="22" fillId="0" borderId="0" xfId="72" applyFont="1" applyFill="1" applyBorder="1" applyAlignment="1">
      <alignment horizontal="left" vertical="top" wrapText="1"/>
    </xf>
    <xf numFmtId="0" fontId="21" fillId="3" borderId="51" xfId="58" applyFont="1" applyFill="1" applyBorder="1" applyAlignment="1">
      <alignment horizontal="left" vertical="top" wrapText="1"/>
    </xf>
    <xf numFmtId="0" fontId="21" fillId="3" borderId="62" xfId="58" applyFont="1" applyFill="1" applyBorder="1" applyAlignment="1">
      <alignment horizontal="left" vertical="top" wrapText="1"/>
    </xf>
    <xf numFmtId="0" fontId="25" fillId="0" borderId="73" xfId="0" applyFont="1" applyBorder="1" applyAlignment="1"/>
    <xf numFmtId="0" fontId="25" fillId="0" borderId="114" xfId="0" applyFont="1" applyBorder="1" applyAlignment="1"/>
    <xf numFmtId="0" fontId="21" fillId="3" borderId="0" xfId="56" applyFont="1" applyFill="1" applyBorder="1" applyAlignment="1">
      <alignment horizontal="left" vertical="top" wrapText="1"/>
    </xf>
    <xf numFmtId="0" fontId="21" fillId="3" borderId="73" xfId="56" applyFont="1" applyFill="1" applyBorder="1" applyAlignment="1">
      <alignment horizontal="left" vertical="top" wrapText="1"/>
    </xf>
    <xf numFmtId="0" fontId="22" fillId="0" borderId="72" xfId="73" applyFont="1" applyFill="1" applyBorder="1" applyAlignment="1">
      <alignment horizontal="left" vertical="top" wrapText="1"/>
    </xf>
    <xf numFmtId="0" fontId="6" fillId="0" borderId="36" xfId="3" applyFont="1" applyBorder="1" applyAlignment="1">
      <alignment horizontal="left" wrapText="1"/>
    </xf>
    <xf numFmtId="0" fontId="6" fillId="4" borderId="35" xfId="3" applyFont="1" applyFill="1" applyBorder="1" applyAlignment="1">
      <alignment horizontal="left" vertical="top" wrapText="1"/>
    </xf>
    <xf numFmtId="0" fontId="6" fillId="4" borderId="0" xfId="3" applyFont="1" applyFill="1" applyBorder="1" applyAlignment="1">
      <alignment horizontal="left" vertical="top" wrapText="1"/>
    </xf>
    <xf numFmtId="0" fontId="6" fillId="4" borderId="36" xfId="3" applyFont="1" applyFill="1" applyBorder="1" applyAlignment="1">
      <alignment horizontal="left" vertical="top" wrapText="1"/>
    </xf>
    <xf numFmtId="0" fontId="22" fillId="0" borderId="17" xfId="71" applyFont="1" applyFill="1" applyBorder="1" applyAlignment="1">
      <alignment horizontal="left" wrapText="1"/>
    </xf>
    <xf numFmtId="0" fontId="22" fillId="0" borderId="17" xfId="72" applyFont="1" applyFill="1" applyBorder="1" applyAlignment="1">
      <alignment horizontal="left" wrapText="1"/>
    </xf>
    <xf numFmtId="0" fontId="22" fillId="0" borderId="0" xfId="73" applyFont="1" applyFill="1" applyBorder="1" applyAlignment="1">
      <alignment wrapText="1"/>
    </xf>
    <xf numFmtId="0" fontId="22" fillId="0" borderId="0" xfId="71" applyFont="1" applyFill="1" applyBorder="1" applyAlignment="1">
      <alignment wrapText="1"/>
    </xf>
    <xf numFmtId="0" fontId="22" fillId="0" borderId="0" xfId="72" applyFont="1" applyFill="1" applyBorder="1" applyAlignment="1">
      <alignment wrapText="1"/>
    </xf>
    <xf numFmtId="0" fontId="0" fillId="0" borderId="114" xfId="0" applyBorder="1" applyAlignment="1"/>
    <xf numFmtId="0" fontId="7" fillId="0" borderId="0" xfId="3" applyFont="1" applyBorder="1" applyAlignment="1">
      <alignment horizontal="left" vertical="top" wrapText="1"/>
    </xf>
    <xf numFmtId="3" fontId="21" fillId="3" borderId="133" xfId="57" applyNumberFormat="1" applyFont="1" applyFill="1" applyBorder="1" applyAlignment="1">
      <alignment horizontal="left" vertical="top" wrapText="1"/>
    </xf>
    <xf numFmtId="0" fontId="25" fillId="0" borderId="0" xfId="0" applyFont="1" applyAlignment="1">
      <alignment vertical="top"/>
    </xf>
    <xf numFmtId="0" fontId="0" fillId="0" borderId="0" xfId="0" applyAlignment="1">
      <alignment vertical="top"/>
    </xf>
    <xf numFmtId="0" fontId="0" fillId="0" borderId="68" xfId="0" applyBorder="1" applyAlignment="1"/>
    <xf numFmtId="0" fontId="5" fillId="0" borderId="0" xfId="4" applyFont="1" applyBorder="1" applyAlignment="1">
      <alignment horizontal="left" vertical="top" wrapText="1"/>
    </xf>
    <xf numFmtId="0" fontId="42" fillId="0" borderId="0" xfId="47" applyFont="1" applyFill="1" applyBorder="1" applyAlignment="1">
      <alignment horizontal="left" vertical="center" wrapText="1"/>
    </xf>
    <xf numFmtId="0" fontId="42" fillId="0" borderId="0" xfId="45" applyFont="1" applyFill="1" applyBorder="1" applyAlignment="1">
      <alignment horizontal="left" vertical="center" wrapText="1"/>
    </xf>
    <xf numFmtId="0" fontId="42" fillId="0" borderId="0" xfId="46" applyFont="1" applyFill="1" applyBorder="1" applyAlignment="1">
      <alignment horizontal="left" vertical="center" wrapText="1"/>
    </xf>
    <xf numFmtId="0" fontId="5" fillId="0" borderId="0" xfId="4" applyFont="1" applyBorder="1" applyAlignment="1">
      <alignment horizontal="left" wrapText="1"/>
    </xf>
    <xf numFmtId="0" fontId="5" fillId="0" borderId="36" xfId="4" applyFont="1" applyBorder="1" applyAlignment="1">
      <alignment horizontal="left" wrapText="1"/>
    </xf>
    <xf numFmtId="0" fontId="5" fillId="0" borderId="2" xfId="4" applyFont="1" applyBorder="1" applyAlignment="1">
      <alignment horizontal="center" wrapText="1"/>
    </xf>
    <xf numFmtId="0" fontId="5" fillId="0" borderId="3" xfId="4" applyFont="1" applyBorder="1" applyAlignment="1">
      <alignment horizontal="center" wrapText="1"/>
    </xf>
    <xf numFmtId="0" fontId="5" fillId="0" borderId="4" xfId="4" applyFont="1" applyBorder="1" applyAlignment="1">
      <alignment horizontal="center" wrapText="1"/>
    </xf>
    <xf numFmtId="0" fontId="5" fillId="0" borderId="116" xfId="4" applyFont="1" applyBorder="1" applyAlignment="1">
      <alignment horizontal="center" wrapText="1"/>
    </xf>
    <xf numFmtId="0" fontId="5" fillId="4" borderId="35" xfId="5" applyFont="1" applyFill="1" applyBorder="1" applyAlignment="1">
      <alignment horizontal="left" vertical="top" wrapText="1"/>
    </xf>
    <xf numFmtId="0" fontId="5" fillId="4" borderId="0" xfId="5" applyFont="1" applyFill="1" applyBorder="1" applyAlignment="1">
      <alignment horizontal="left" vertical="top" wrapText="1"/>
    </xf>
    <xf numFmtId="0" fontId="5" fillId="4" borderId="0" xfId="0" applyFont="1" applyFill="1" applyAlignment="1"/>
    <xf numFmtId="0" fontId="5" fillId="4" borderId="17" xfId="4" applyFont="1" applyFill="1" applyBorder="1" applyAlignment="1">
      <alignment horizontal="left" vertical="top" wrapText="1"/>
    </xf>
    <xf numFmtId="0" fontId="5" fillId="4" borderId="0" xfId="4" applyFont="1" applyFill="1" applyBorder="1" applyAlignment="1">
      <alignment horizontal="left" vertical="top" wrapText="1"/>
    </xf>
    <xf numFmtId="0" fontId="5" fillId="0" borderId="0" xfId="5" applyFont="1" applyBorder="1" applyAlignment="1">
      <alignment horizontal="left" wrapText="1"/>
    </xf>
    <xf numFmtId="0" fontId="5" fillId="0" borderId="36" xfId="5" applyFont="1" applyBorder="1" applyAlignment="1">
      <alignment horizontal="left" wrapText="1"/>
    </xf>
    <xf numFmtId="0" fontId="5" fillId="0" borderId="0" xfId="5" applyFont="1" applyBorder="1" applyAlignment="1">
      <alignment horizontal="center" wrapText="1"/>
    </xf>
    <xf numFmtId="0" fontId="5" fillId="0" borderId="96" xfId="5" applyFont="1" applyBorder="1" applyAlignment="1">
      <alignment horizontal="center" wrapText="1"/>
    </xf>
    <xf numFmtId="0" fontId="5" fillId="4" borderId="17" xfId="5" applyFont="1" applyFill="1" applyBorder="1" applyAlignment="1">
      <alignment horizontal="left" vertical="top" wrapText="1"/>
    </xf>
    <xf numFmtId="0" fontId="5" fillId="0" borderId="116" xfId="5" applyFont="1" applyBorder="1" applyAlignment="1">
      <alignment horizontal="center" wrapText="1"/>
    </xf>
    <xf numFmtId="0" fontId="5" fillId="0" borderId="3" xfId="5" applyFont="1" applyBorder="1" applyAlignment="1">
      <alignment horizontal="center" wrapText="1"/>
    </xf>
    <xf numFmtId="0" fontId="5" fillId="0" borderId="4" xfId="5" applyFont="1" applyBorder="1" applyAlignment="1">
      <alignment horizontal="center" wrapText="1"/>
    </xf>
    <xf numFmtId="0" fontId="5" fillId="4" borderId="35" xfId="4" applyFont="1" applyFill="1" applyBorder="1" applyAlignment="1">
      <alignment horizontal="left" vertical="top" wrapText="1"/>
    </xf>
    <xf numFmtId="0" fontId="5" fillId="4" borderId="25" xfId="0" applyFont="1" applyFill="1" applyBorder="1" applyAlignment="1">
      <alignment horizontal="left" vertical="top" wrapText="1"/>
    </xf>
    <xf numFmtId="0" fontId="5" fillId="0" borderId="2" xfId="5" applyFont="1" applyBorder="1" applyAlignment="1">
      <alignment horizontal="center" wrapText="1"/>
    </xf>
    <xf numFmtId="0" fontId="5" fillId="4" borderId="5" xfId="5" applyFont="1" applyFill="1" applyBorder="1" applyAlignment="1">
      <alignment horizontal="left" vertical="top" wrapText="1"/>
    </xf>
    <xf numFmtId="0" fontId="5" fillId="4" borderId="9" xfId="5" applyFont="1" applyFill="1" applyBorder="1" applyAlignment="1">
      <alignment horizontal="left" vertical="top" wrapText="1"/>
    </xf>
    <xf numFmtId="0" fontId="5" fillId="4" borderId="13" xfId="5" applyFont="1" applyFill="1" applyBorder="1" applyAlignment="1">
      <alignment horizontal="left" vertical="top" wrapText="1"/>
    </xf>
    <xf numFmtId="0" fontId="5" fillId="0" borderId="0" xfId="5" applyFont="1" applyBorder="1" applyAlignment="1">
      <alignment horizontal="left" vertical="top" wrapText="1"/>
    </xf>
    <xf numFmtId="0" fontId="5" fillId="4" borderId="5" xfId="4" applyFont="1" applyFill="1" applyBorder="1" applyAlignment="1">
      <alignment horizontal="left" vertical="top" wrapText="1"/>
    </xf>
    <xf numFmtId="0" fontId="5" fillId="4" borderId="9" xfId="4" applyFont="1" applyFill="1" applyBorder="1" applyAlignment="1">
      <alignment horizontal="left" vertical="top" wrapText="1"/>
    </xf>
    <xf numFmtId="0" fontId="5" fillId="4" borderId="13" xfId="4" applyFont="1" applyFill="1" applyBorder="1" applyAlignment="1">
      <alignment horizontal="left" vertical="top" wrapText="1"/>
    </xf>
    <xf numFmtId="0" fontId="5" fillId="4" borderId="25" xfId="0" applyFont="1" applyFill="1" applyBorder="1" applyAlignment="1"/>
    <xf numFmtId="0" fontId="42" fillId="0" borderId="0" xfId="5" applyFont="1" applyBorder="1" applyAlignment="1">
      <alignment horizontal="center" vertical="center" wrapText="1"/>
    </xf>
    <xf numFmtId="0" fontId="21" fillId="0" borderId="0" xfId="91" applyFont="1" applyFill="1" applyBorder="1" applyAlignment="1">
      <alignment horizontal="center" wrapText="1"/>
    </xf>
    <xf numFmtId="0" fontId="25" fillId="0" borderId="0" xfId="0" applyFont="1" applyBorder="1" applyAlignment="1">
      <alignment horizontal="center" wrapText="1"/>
    </xf>
    <xf numFmtId="0" fontId="25" fillId="0" borderId="80" xfId="0" applyFont="1" applyBorder="1" applyAlignment="1">
      <alignment horizontal="center" wrapText="1"/>
    </xf>
    <xf numFmtId="3" fontId="21" fillId="0" borderId="0" xfId="91" applyNumberFormat="1" applyFont="1" applyFill="1" applyBorder="1" applyAlignment="1">
      <alignment horizontal="center" wrapText="1"/>
    </xf>
    <xf numFmtId="3" fontId="21" fillId="0" borderId="80" xfId="91" applyNumberFormat="1" applyFont="1" applyFill="1" applyBorder="1" applyAlignment="1">
      <alignment horizontal="center" wrapText="1"/>
    </xf>
    <xf numFmtId="3" fontId="25" fillId="0" borderId="0" xfId="0" applyNumberFormat="1" applyFont="1" applyBorder="1" applyAlignment="1">
      <alignment horizontal="center" wrapText="1"/>
    </xf>
    <xf numFmtId="3" fontId="25" fillId="0" borderId="80" xfId="0" applyNumberFormat="1" applyFont="1" applyBorder="1" applyAlignment="1">
      <alignment horizontal="center" wrapText="1"/>
    </xf>
    <xf numFmtId="3" fontId="21" fillId="3" borderId="43" xfId="94" applyNumberFormat="1" applyFont="1" applyFill="1" applyBorder="1" applyAlignment="1">
      <alignment horizontal="left" vertical="top" wrapText="1"/>
    </xf>
    <xf numFmtId="3" fontId="21" fillId="3" borderId="47" xfId="100" applyNumberFormat="1" applyFont="1" applyFill="1" applyBorder="1" applyAlignment="1">
      <alignment horizontal="left" vertical="top" wrapText="1"/>
    </xf>
    <xf numFmtId="3" fontId="21" fillId="3" borderId="62" xfId="103" applyNumberFormat="1" applyFont="1" applyFill="1" applyBorder="1" applyAlignment="1">
      <alignment horizontal="left" vertical="top" wrapText="1"/>
    </xf>
    <xf numFmtId="3" fontId="21" fillId="0" borderId="0" xfId="89" applyNumberFormat="1" applyFont="1" applyFill="1" applyBorder="1" applyAlignment="1">
      <alignment horizontal="left" wrapText="1"/>
    </xf>
    <xf numFmtId="3" fontId="21" fillId="0" borderId="0" xfId="90" applyNumberFormat="1" applyFont="1" applyFill="1" applyBorder="1" applyAlignment="1">
      <alignment horizontal="left" wrapText="1"/>
    </xf>
    <xf numFmtId="3" fontId="24" fillId="0" borderId="0" xfId="86" applyNumberFormat="1" applyFont="1" applyFill="1" applyBorder="1" applyAlignment="1">
      <alignment horizontal="left" vertical="center" wrapText="1"/>
    </xf>
    <xf numFmtId="3" fontId="24" fillId="0" borderId="0" xfId="87" applyNumberFormat="1" applyFont="1" applyFill="1" applyBorder="1" applyAlignment="1">
      <alignment horizontal="left" vertical="center" wrapText="1"/>
    </xf>
    <xf numFmtId="3" fontId="24" fillId="0" borderId="0" xfId="88" applyNumberFormat="1" applyFont="1" applyFill="1" applyBorder="1" applyAlignment="1">
      <alignment horizontal="left" vertical="center" wrapText="1"/>
    </xf>
    <xf numFmtId="3" fontId="21" fillId="0" borderId="0" xfId="109" applyNumberFormat="1" applyFont="1" applyFill="1" applyBorder="1" applyAlignment="1">
      <alignment horizontal="left" wrapText="1"/>
    </xf>
    <xf numFmtId="3" fontId="21" fillId="0" borderId="0" xfId="110" applyNumberFormat="1" applyFont="1" applyFill="1" applyBorder="1" applyAlignment="1">
      <alignment horizontal="left" wrapText="1"/>
    </xf>
    <xf numFmtId="3" fontId="21" fillId="0" borderId="73" xfId="115" applyNumberFormat="1" applyFont="1" applyFill="1" applyBorder="1" applyAlignment="1">
      <alignment horizontal="left" wrapText="1"/>
    </xf>
    <xf numFmtId="3" fontId="21" fillId="0" borderId="73" xfId="116" applyNumberFormat="1" applyFont="1" applyFill="1" applyBorder="1" applyAlignment="1">
      <alignment horizontal="left" wrapText="1"/>
    </xf>
    <xf numFmtId="0" fontId="24" fillId="0" borderId="0" xfId="86" applyFont="1" applyFill="1" applyBorder="1" applyAlignment="1">
      <alignment horizontal="left" vertical="center" wrapText="1"/>
    </xf>
    <xf numFmtId="0" fontId="24" fillId="0" borderId="0" xfId="87" applyFont="1" applyFill="1" applyBorder="1" applyAlignment="1">
      <alignment horizontal="left" vertical="center" wrapText="1"/>
    </xf>
    <xf numFmtId="0" fontId="24" fillId="0" borderId="0" xfId="88" applyFont="1" applyFill="1" applyBorder="1" applyAlignment="1">
      <alignment horizontal="left" vertical="center" wrapText="1"/>
    </xf>
    <xf numFmtId="3" fontId="24" fillId="0" borderId="0" xfId="86" applyNumberFormat="1" applyFont="1" applyFill="1" applyBorder="1" applyAlignment="1">
      <alignment vertical="top" wrapText="1"/>
    </xf>
    <xf numFmtId="3" fontId="24" fillId="0" borderId="0" xfId="87" applyNumberFormat="1" applyFont="1" applyFill="1" applyBorder="1" applyAlignment="1">
      <alignment vertical="top" wrapText="1"/>
    </xf>
    <xf numFmtId="3" fontId="24" fillId="0" borderId="0" xfId="88" applyNumberFormat="1" applyFont="1" applyFill="1" applyBorder="1" applyAlignment="1">
      <alignment vertical="top" wrapText="1"/>
    </xf>
    <xf numFmtId="0" fontId="21" fillId="3" borderId="43" xfId="94" applyFont="1" applyFill="1" applyBorder="1" applyAlignment="1">
      <alignment horizontal="left" vertical="top" wrapText="1"/>
    </xf>
    <xf numFmtId="0" fontId="21" fillId="3" borderId="47" xfId="100" applyFont="1" applyFill="1" applyBorder="1" applyAlignment="1">
      <alignment horizontal="left" vertical="top" wrapText="1"/>
    </xf>
    <xf numFmtId="0" fontId="21" fillId="3" borderId="62" xfId="103" applyFont="1" applyFill="1" applyBorder="1" applyAlignment="1">
      <alignment horizontal="left" vertical="top" wrapText="1"/>
    </xf>
    <xf numFmtId="0" fontId="21" fillId="0" borderId="0" xfId="109" applyFont="1" applyFill="1" applyBorder="1" applyAlignment="1">
      <alignment horizontal="left" vertical="top" wrapText="1"/>
    </xf>
    <xf numFmtId="0" fontId="21" fillId="0" borderId="0" xfId="110" applyFont="1" applyFill="1" applyBorder="1" applyAlignment="1">
      <alignment horizontal="left" vertical="top" wrapText="1"/>
    </xf>
    <xf numFmtId="0" fontId="21" fillId="3" borderId="17" xfId="94" applyFont="1" applyFill="1" applyBorder="1" applyAlignment="1">
      <alignment horizontal="left" vertical="top" wrapText="1"/>
    </xf>
    <xf numFmtId="0" fontId="21" fillId="3" borderId="0" xfId="100" applyFont="1" applyFill="1" applyBorder="1" applyAlignment="1">
      <alignment horizontal="left" vertical="top" wrapText="1"/>
    </xf>
    <xf numFmtId="0" fontId="21" fillId="3" borderId="0" xfId="103" applyFont="1" applyFill="1" applyBorder="1" applyAlignment="1">
      <alignment horizontal="left" vertical="top" wrapText="1"/>
    </xf>
    <xf numFmtId="0" fontId="25" fillId="0" borderId="0" xfId="0" applyFont="1" applyBorder="1" applyAlignment="1">
      <alignment horizontal="left" vertical="top" wrapText="1"/>
    </xf>
    <xf numFmtId="0" fontId="25" fillId="0" borderId="25" xfId="0" applyFont="1" applyBorder="1" applyAlignment="1">
      <alignment horizontal="left" vertical="top" wrapText="1"/>
    </xf>
    <xf numFmtId="0" fontId="21" fillId="0" borderId="0" xfId="111" applyFont="1" applyFill="1" applyBorder="1" applyAlignment="1">
      <alignment horizontal="center" wrapText="1"/>
    </xf>
    <xf numFmtId="0" fontId="21" fillId="3" borderId="17" xfId="146" applyFont="1" applyFill="1" applyBorder="1" applyAlignment="1">
      <alignment horizontal="left" vertical="top" wrapText="1"/>
    </xf>
    <xf numFmtId="0" fontId="25" fillId="0" borderId="68" xfId="0" applyFont="1" applyBorder="1" applyAlignment="1">
      <alignment horizontal="left" vertical="top" wrapText="1"/>
    </xf>
    <xf numFmtId="0" fontId="21" fillId="3" borderId="51" xfId="146" applyFont="1" applyFill="1" applyBorder="1" applyAlignment="1">
      <alignment horizontal="left" vertical="top" wrapText="1"/>
    </xf>
    <xf numFmtId="0" fontId="21" fillId="0" borderId="96" xfId="92" applyFont="1" applyFill="1" applyBorder="1" applyAlignment="1">
      <alignment horizontal="center" wrapText="1"/>
    </xf>
    <xf numFmtId="0" fontId="25" fillId="0" borderId="0" xfId="0" applyFont="1" applyAlignment="1">
      <alignment horizontal="center" wrapText="1"/>
    </xf>
    <xf numFmtId="0" fontId="21" fillId="3" borderId="72" xfId="94" applyFont="1" applyFill="1" applyBorder="1" applyAlignment="1">
      <alignment horizontal="left" vertical="top" wrapText="1"/>
    </xf>
    <xf numFmtId="0" fontId="21" fillId="0" borderId="0" xfId="109" applyFont="1" applyFill="1" applyBorder="1" applyAlignment="1">
      <alignment horizontal="left" wrapText="1"/>
    </xf>
    <xf numFmtId="0" fontId="21" fillId="0" borderId="0" xfId="110" applyFont="1" applyFill="1" applyBorder="1" applyAlignment="1">
      <alignment horizontal="left" wrapText="1"/>
    </xf>
    <xf numFmtId="3" fontId="21" fillId="0" borderId="96" xfId="92" applyNumberFormat="1" applyFont="1" applyFill="1" applyBorder="1" applyAlignment="1">
      <alignment horizontal="center" wrapText="1"/>
    </xf>
    <xf numFmtId="0" fontId="0" fillId="0" borderId="0" xfId="0" applyAlignment="1">
      <alignment horizontal="center" wrapText="1"/>
    </xf>
    <xf numFmtId="3" fontId="21" fillId="0" borderId="96" xfId="92" applyNumberFormat="1" applyFont="1" applyFill="1" applyBorder="1" applyAlignment="1">
      <alignment horizontal="center"/>
    </xf>
    <xf numFmtId="0" fontId="0" fillId="0" borderId="0" xfId="0" applyAlignment="1">
      <alignment horizontal="center"/>
    </xf>
    <xf numFmtId="0" fontId="14" fillId="0" borderId="74" xfId="0" applyFont="1" applyBorder="1"/>
    <xf numFmtId="0" fontId="47" fillId="0" borderId="0" xfId="1" applyFont="1"/>
    <xf numFmtId="0" fontId="47" fillId="0" borderId="74" xfId="1" applyFont="1" applyBorder="1" applyAlignment="1">
      <alignment horizontal="left"/>
    </xf>
    <xf numFmtId="0" fontId="14" fillId="0" borderId="74" xfId="0" applyFont="1" applyBorder="1" applyAlignment="1">
      <alignment horizontal="left"/>
    </xf>
    <xf numFmtId="0" fontId="14" fillId="0" borderId="74" xfId="0" applyFont="1" applyBorder="1" applyAlignment="1">
      <alignment horizontal="left" vertical="top"/>
    </xf>
    <xf numFmtId="0" fontId="48" fillId="0" borderId="74" xfId="1" applyFont="1" applyBorder="1" applyAlignment="1"/>
    <xf numFmtId="0" fontId="47" fillId="0" borderId="74" xfId="1" applyFont="1" applyBorder="1" applyAlignment="1">
      <alignment horizontal="left" indent="3"/>
    </xf>
    <xf numFmtId="0" fontId="47" fillId="0" borderId="74" xfId="1" applyFont="1" applyBorder="1" applyAlignment="1">
      <alignment horizontal="left" indent="5"/>
    </xf>
    <xf numFmtId="2" fontId="14" fillId="0" borderId="74" xfId="0" applyNumberFormat="1" applyFont="1" applyBorder="1" applyAlignment="1">
      <alignment horizontal="left"/>
    </xf>
    <xf numFmtId="0" fontId="14" fillId="0" borderId="74" xfId="0" applyFont="1" applyFill="1" applyBorder="1" applyAlignment="1">
      <alignment horizontal="left"/>
    </xf>
    <xf numFmtId="0" fontId="14" fillId="0" borderId="74" xfId="0" applyFont="1" applyFill="1" applyBorder="1"/>
    <xf numFmtId="0" fontId="47" fillId="0" borderId="74" xfId="1" applyFont="1" applyFill="1" applyBorder="1" applyAlignment="1">
      <alignment horizontal="left" indent="5"/>
    </xf>
    <xf numFmtId="1" fontId="14" fillId="0" borderId="74" xfId="0" applyNumberFormat="1" applyFont="1" applyBorder="1"/>
    <xf numFmtId="3" fontId="14" fillId="0" borderId="74" xfId="0" applyNumberFormat="1" applyFont="1" applyBorder="1"/>
    <xf numFmtId="0" fontId="47" fillId="0" borderId="74" xfId="1" applyFont="1" applyBorder="1"/>
    <xf numFmtId="167" fontId="14" fillId="0" borderId="74" xfId="0" applyNumberFormat="1" applyFont="1" applyBorder="1" applyAlignment="1">
      <alignment horizontal="left"/>
    </xf>
  </cellXfs>
  <cellStyles count="167">
    <cellStyle name="Hyperlink" xfId="1" builtinId="8"/>
    <cellStyle name="Normal" xfId="0" builtinId="0"/>
    <cellStyle name="Normal 2" xfId="2"/>
    <cellStyle name="Normal_2. Workforce" xfId="3"/>
    <cellStyle name="Normal_3. Finances" xfId="4"/>
    <cellStyle name="Normal_3. Finances_1" xfId="5"/>
    <cellStyle name="Normal_Sheet1" xfId="124"/>
    <cellStyle name="Normal_Sheet2" xfId="6"/>
    <cellStyle name="Normal_Sheet2_1" xfId="7"/>
    <cellStyle name="style1633425308777" xfId="8"/>
    <cellStyle name="style1635777245689" xfId="9"/>
    <cellStyle name="style1635777245764" xfId="10"/>
    <cellStyle name="style1635777245839" xfId="11"/>
    <cellStyle name="style1635777245948" xfId="12"/>
    <cellStyle name="style1635777246065" xfId="13"/>
    <cellStyle name="style1635777246191" xfId="14"/>
    <cellStyle name="style1635777246306" xfId="15"/>
    <cellStyle name="style1635777246417" xfId="16"/>
    <cellStyle name="style1635777246574" xfId="17"/>
    <cellStyle name="style1635777246726" xfId="18"/>
    <cellStyle name="style1635777246815" xfId="19"/>
    <cellStyle name="style1635777246900" xfId="20"/>
    <cellStyle name="style1635777246980" xfId="21"/>
    <cellStyle name="style1635777247178" xfId="22"/>
    <cellStyle name="style1635777247589" xfId="23"/>
    <cellStyle name="style1635777247689" xfId="24"/>
    <cellStyle name="style1635777247774" xfId="25"/>
    <cellStyle name="style1635777248226" xfId="26"/>
    <cellStyle name="style1635777248360" xfId="27"/>
    <cellStyle name="style1635777248617" xfId="28"/>
    <cellStyle name="style1635777248709" xfId="29"/>
    <cellStyle name="style1635777248802" xfId="30"/>
    <cellStyle name="style1635777248902" xfId="31"/>
    <cellStyle name="style1635777248996" xfId="32"/>
    <cellStyle name="style1635777249086" xfId="33"/>
    <cellStyle name="style1635777249181" xfId="34"/>
    <cellStyle name="style1635777249272" xfId="35"/>
    <cellStyle name="style1635777249365" xfId="36"/>
    <cellStyle name="style1635777249462" xfId="37"/>
    <cellStyle name="style1635777249554" xfId="38"/>
    <cellStyle name="style1635777249651" xfId="39"/>
    <cellStyle name="style1635777250273" xfId="40"/>
    <cellStyle name="style1635777250356" xfId="41"/>
    <cellStyle name="style1635777250427" xfId="42"/>
    <cellStyle name="style1635777250509" xfId="43"/>
    <cellStyle name="style1636019491068" xfId="44"/>
    <cellStyle name="style1636019491271" xfId="45"/>
    <cellStyle name="style1636019491389" xfId="46"/>
    <cellStyle name="style1636019491482" xfId="47"/>
    <cellStyle name="style1636019491550" xfId="48"/>
    <cellStyle name="style1636019491615" xfId="49"/>
    <cellStyle name="style1636019491870" xfId="50"/>
    <cellStyle name="style1636019491953" xfId="51"/>
    <cellStyle name="style1636019492039" xfId="52"/>
    <cellStyle name="style1636019492132" xfId="53"/>
    <cellStyle name="style1636019492218" xfId="54"/>
    <cellStyle name="style1636019492299" xfId="55"/>
    <cellStyle name="style1636019492375" xfId="56"/>
    <cellStyle name="style1636019492467" xfId="57"/>
    <cellStyle name="style1636019492548" xfId="58"/>
    <cellStyle name="style1636019492625" xfId="59"/>
    <cellStyle name="style1636019492704" xfId="60"/>
    <cellStyle name="style1636019492787" xfId="61"/>
    <cellStyle name="style1636019492876" xfId="62"/>
    <cellStyle name="style1636019492963" xfId="63"/>
    <cellStyle name="style1636019493048" xfId="64"/>
    <cellStyle name="style1636019493136" xfId="65"/>
    <cellStyle name="style1636019493223" xfId="66"/>
    <cellStyle name="style1636019493312" xfId="67"/>
    <cellStyle name="style1636019493404" xfId="68"/>
    <cellStyle name="style1636019493492" xfId="69"/>
    <cellStyle name="style1636019493573" xfId="70"/>
    <cellStyle name="style1636019493729" xfId="71"/>
    <cellStyle name="style1636019493815" xfId="72"/>
    <cellStyle name="style1636019493900" xfId="73"/>
    <cellStyle name="style1636019493964" xfId="74"/>
    <cellStyle name="style1636019494571" xfId="75"/>
    <cellStyle name="style1636019494646" xfId="76"/>
    <cellStyle name="style1636019494719" xfId="77"/>
    <cellStyle name="style1636019494796" xfId="78"/>
    <cellStyle name="style1636019494874" xfId="79"/>
    <cellStyle name="style1636019494950" xfId="80"/>
    <cellStyle name="style1636019495026" xfId="81"/>
    <cellStyle name="style1636019495103" xfId="82"/>
    <cellStyle name="style1636019495186" xfId="83"/>
    <cellStyle name="style1636570226936" xfId="84"/>
    <cellStyle name="style1636570227222" xfId="87"/>
    <cellStyle name="style1636570227305" xfId="88"/>
    <cellStyle name="style1636570227400" xfId="86"/>
    <cellStyle name="style1636570227676" xfId="100"/>
    <cellStyle name="style1636570227768" xfId="101"/>
    <cellStyle name="style1636570227878" xfId="103"/>
    <cellStyle name="style1636570227963" xfId="104"/>
    <cellStyle name="style1636570228408" xfId="85"/>
    <cellStyle name="style1636570228479" xfId="109"/>
    <cellStyle name="style1636570228557" xfId="110"/>
    <cellStyle name="style1636570228619" xfId="89"/>
    <cellStyle name="style1636570228695" xfId="90"/>
    <cellStyle name="style1636570228776" xfId="115"/>
    <cellStyle name="style1636570228857" xfId="116"/>
    <cellStyle name="style1636570228938" xfId="111"/>
    <cellStyle name="style1636570229018" xfId="112"/>
    <cellStyle name="style1636570229103" xfId="114"/>
    <cellStyle name="style1636570229178" xfId="91"/>
    <cellStyle name="style1636570229252" xfId="92"/>
    <cellStyle name="style1636570229331" xfId="93"/>
    <cellStyle name="style1636570229487" xfId="117"/>
    <cellStyle name="style1636570229569" xfId="118"/>
    <cellStyle name="style1636570229648" xfId="94"/>
    <cellStyle name="style1636570229728" xfId="95"/>
    <cellStyle name="style1636570229811" xfId="96"/>
    <cellStyle name="style1636570229888" xfId="97"/>
    <cellStyle name="style1636570229967" xfId="119"/>
    <cellStyle name="style1636570230025" xfId="107"/>
    <cellStyle name="style1636570230088" xfId="120"/>
    <cellStyle name="style1636570230173" xfId="102"/>
    <cellStyle name="style1636570230254" xfId="99"/>
    <cellStyle name="style1636570230336" xfId="98"/>
    <cellStyle name="style1636570230405" xfId="126"/>
    <cellStyle name="style1636570230504" xfId="108"/>
    <cellStyle name="style1636570230588" xfId="105"/>
    <cellStyle name="style1636570230683" xfId="106"/>
    <cellStyle name="style1636570230762" xfId="122"/>
    <cellStyle name="style1636570230815" xfId="127"/>
    <cellStyle name="style1636570230873" xfId="128"/>
    <cellStyle name="style1636570230992" xfId="125"/>
    <cellStyle name="style1636570231425" xfId="135"/>
    <cellStyle name="style1636570231481" xfId="136"/>
    <cellStyle name="style1636570231534" xfId="113"/>
    <cellStyle name="style1636570231606" xfId="130"/>
    <cellStyle name="style1636570231694" xfId="121"/>
    <cellStyle name="style1636570231755" xfId="123"/>
    <cellStyle name="style1636570231941" xfId="129"/>
    <cellStyle name="style1636570232034" xfId="131"/>
    <cellStyle name="style1636570232175" xfId="133"/>
    <cellStyle name="style1636570232244" xfId="134"/>
    <cellStyle name="style1636570232314" xfId="132"/>
    <cellStyle name="style1636570232634" xfId="137"/>
    <cellStyle name="style1636570232695" xfId="138"/>
    <cellStyle name="style1636570232757" xfId="139"/>
    <cellStyle name="style1636570232900" xfId="141"/>
    <cellStyle name="style1636570233048" xfId="140"/>
    <cellStyle name="style1636570233265" xfId="142"/>
    <cellStyle name="style1636570233328" xfId="143"/>
    <cellStyle name="style1636570233415" xfId="144"/>
    <cellStyle name="style1636570233493" xfId="145"/>
    <cellStyle name="style1636570233565" xfId="146"/>
    <cellStyle name="style1636570233621" xfId="147"/>
    <cellStyle name="style1636727191269" xfId="148"/>
    <cellStyle name="style1636727191346" xfId="161"/>
    <cellStyle name="style1636727191443" xfId="150"/>
    <cellStyle name="style1636727191502" xfId="162"/>
    <cellStyle name="style1636727191734" xfId="152"/>
    <cellStyle name="style1636727191825" xfId="163"/>
    <cellStyle name="style1636727191920" xfId="154"/>
    <cellStyle name="style1636727191993" xfId="164"/>
    <cellStyle name="style1636727192094" xfId="157"/>
    <cellStyle name="style1636727192188" xfId="165"/>
    <cellStyle name="style1636727192280" xfId="159"/>
    <cellStyle name="style1636727192356" xfId="166"/>
    <cellStyle name="style1636727193579" xfId="149"/>
    <cellStyle name="style1636727193656" xfId="151"/>
    <cellStyle name="style1636727193723" xfId="155"/>
    <cellStyle name="style1636727193827" xfId="156"/>
    <cellStyle name="style1636727193908" xfId="153"/>
    <cellStyle name="style1636727193978" xfId="158"/>
    <cellStyle name="style1636727194046" xfId="160"/>
  </cellStyles>
  <dxfs count="47">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010205"/>
      <rgbColor rgb="00152935"/>
      <rgbColor rgb="00264A60"/>
      <rgbColor rgb="00E0E0E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artscouncil-ni.org/images/uploads/funding-documents/ACNI-2020-21-Annual-Funding-Survey-Guidance-Notes.pdf" TargetMode="External"/><Relationship Id="rId1" Type="http://schemas.openxmlformats.org/officeDocument/2006/relationships/hyperlink" Target="http://www.artscouncil-ni.org/images/uploads/funding-documents/ACNI-2020-21-Annual-Funding-Survey-Template.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3"/>
  <sheetViews>
    <sheetView showGridLines="0" tabSelected="1" zoomScale="80" zoomScaleNormal="80" workbookViewId="0">
      <selection activeCell="B37" sqref="B37"/>
    </sheetView>
  </sheetViews>
  <sheetFormatPr defaultColWidth="10.85546875" defaultRowHeight="14.25" x14ac:dyDescent="0.2"/>
  <cols>
    <col min="1" max="1" width="8.7109375" style="830" customWidth="1"/>
    <col min="2" max="2" width="104.5703125" style="830" customWidth="1"/>
    <col min="3" max="8" width="10.85546875" style="830"/>
    <col min="9" max="9" width="9.42578125" style="830" customWidth="1"/>
    <col min="10" max="16384" width="10.85546875" style="830"/>
  </cols>
  <sheetData>
    <row r="1" spans="1:10" ht="24.75" customHeight="1" x14ac:dyDescent="0.25">
      <c r="A1" s="221" t="s">
        <v>5</v>
      </c>
      <c r="B1" s="131"/>
      <c r="C1" s="131"/>
      <c r="D1" s="131"/>
      <c r="E1" s="131"/>
      <c r="F1" s="131"/>
      <c r="G1" s="131"/>
      <c r="H1" s="131"/>
      <c r="I1" s="131"/>
      <c r="J1" s="131"/>
    </row>
    <row r="2" spans="1:10" ht="15.6" customHeight="1" x14ac:dyDescent="0.2">
      <c r="A2" s="220"/>
      <c r="B2" s="132"/>
      <c r="C2" s="132"/>
      <c r="D2" s="132"/>
      <c r="E2" s="132"/>
      <c r="F2" s="132"/>
      <c r="G2" s="132"/>
      <c r="H2" s="132"/>
      <c r="I2" s="132"/>
      <c r="J2" s="132"/>
    </row>
    <row r="3" spans="1:10" ht="15.6" customHeight="1" x14ac:dyDescent="0.25">
      <c r="A3" s="219" t="s">
        <v>0</v>
      </c>
      <c r="B3" s="133"/>
      <c r="D3" s="133"/>
      <c r="F3" s="133"/>
    </row>
    <row r="4" spans="1:10" ht="15.6" customHeight="1" x14ac:dyDescent="0.25">
      <c r="A4" s="130"/>
      <c r="B4" s="133"/>
      <c r="D4" s="133"/>
      <c r="F4" s="133"/>
    </row>
    <row r="5" spans="1:10" x14ac:dyDescent="0.2">
      <c r="A5" s="831" t="s">
        <v>1</v>
      </c>
      <c r="B5" s="8"/>
      <c r="C5" s="8"/>
      <c r="D5" s="8"/>
      <c r="E5" s="8"/>
      <c r="F5" s="8"/>
      <c r="G5" s="8"/>
    </row>
    <row r="6" spans="1:10" x14ac:dyDescent="0.2">
      <c r="A6" s="831"/>
      <c r="B6" s="8"/>
      <c r="C6" s="8"/>
      <c r="D6" s="8"/>
      <c r="E6" s="8"/>
      <c r="F6" s="8"/>
      <c r="G6" s="8"/>
    </row>
    <row r="7" spans="1:10" x14ac:dyDescent="0.2">
      <c r="A7" s="135"/>
      <c r="B7" s="134"/>
      <c r="C7" s="134"/>
      <c r="D7" s="134"/>
      <c r="E7" s="134"/>
      <c r="F7" s="134"/>
      <c r="G7" s="134"/>
      <c r="H7" s="134"/>
      <c r="I7" s="134"/>
    </row>
    <row r="8" spans="1:10" x14ac:dyDescent="0.2">
      <c r="A8" s="832" t="s">
        <v>72</v>
      </c>
      <c r="B8" s="134"/>
      <c r="C8" s="134"/>
      <c r="D8" s="134"/>
      <c r="E8" s="134"/>
      <c r="F8" s="134"/>
      <c r="G8" s="134"/>
      <c r="H8" s="134"/>
      <c r="I8" s="134"/>
    </row>
    <row r="9" spans="1:10" x14ac:dyDescent="0.2">
      <c r="A9" s="832"/>
      <c r="B9" s="134"/>
      <c r="C9" s="134"/>
      <c r="D9" s="134"/>
      <c r="E9" s="134"/>
      <c r="F9" s="134"/>
      <c r="G9" s="134"/>
      <c r="H9" s="134"/>
      <c r="I9" s="134"/>
    </row>
    <row r="10" spans="1:10" x14ac:dyDescent="0.2">
      <c r="A10" s="833">
        <v>1.1000000000000001</v>
      </c>
      <c r="B10" s="830" t="s">
        <v>270</v>
      </c>
      <c r="C10" s="134"/>
      <c r="D10" s="134"/>
      <c r="E10" s="134"/>
      <c r="F10" s="134"/>
      <c r="G10" s="134"/>
      <c r="H10" s="134"/>
      <c r="I10" s="134"/>
    </row>
    <row r="11" spans="1:10" x14ac:dyDescent="0.2">
      <c r="A11" s="834">
        <v>1.2</v>
      </c>
      <c r="B11" s="830" t="s">
        <v>271</v>
      </c>
      <c r="C11" s="134"/>
      <c r="D11" s="134"/>
      <c r="E11" s="134"/>
      <c r="F11" s="134"/>
      <c r="G11" s="134"/>
      <c r="H11" s="134"/>
      <c r="I11" s="134"/>
    </row>
    <row r="12" spans="1:10" x14ac:dyDescent="0.2">
      <c r="A12" s="833">
        <v>1.3</v>
      </c>
      <c r="B12" s="830" t="s">
        <v>272</v>
      </c>
      <c r="C12" s="134"/>
      <c r="D12" s="134"/>
      <c r="E12" s="134"/>
      <c r="F12" s="134"/>
      <c r="G12" s="134"/>
      <c r="H12" s="134"/>
      <c r="I12" s="134"/>
    </row>
    <row r="13" spans="1:10" x14ac:dyDescent="0.2">
      <c r="A13" s="834">
        <v>1.4</v>
      </c>
      <c r="B13" s="830" t="s">
        <v>273</v>
      </c>
      <c r="C13" s="134"/>
      <c r="D13" s="134"/>
      <c r="E13" s="134"/>
      <c r="F13" s="134"/>
      <c r="G13" s="134"/>
      <c r="H13" s="134"/>
      <c r="I13" s="134"/>
    </row>
    <row r="14" spans="1:10" x14ac:dyDescent="0.2">
      <c r="A14" s="833">
        <v>1.5</v>
      </c>
      <c r="B14" s="830" t="s">
        <v>274</v>
      </c>
      <c r="C14" s="134"/>
      <c r="D14" s="134"/>
      <c r="E14" s="134"/>
      <c r="F14" s="134"/>
      <c r="G14" s="134"/>
      <c r="H14" s="134"/>
      <c r="I14" s="134"/>
    </row>
    <row r="15" spans="1:10" x14ac:dyDescent="0.2">
      <c r="A15" s="833"/>
      <c r="B15" s="835"/>
      <c r="C15" s="134"/>
      <c r="D15" s="134"/>
      <c r="E15" s="134"/>
      <c r="F15" s="134"/>
      <c r="G15" s="134"/>
      <c r="H15" s="134"/>
      <c r="I15" s="134"/>
    </row>
    <row r="16" spans="1:10" x14ac:dyDescent="0.2">
      <c r="A16" s="836"/>
      <c r="B16" s="134"/>
      <c r="C16" s="134"/>
      <c r="D16" s="134"/>
      <c r="E16" s="134"/>
      <c r="F16" s="134"/>
      <c r="G16" s="134"/>
      <c r="H16" s="134"/>
      <c r="I16" s="134"/>
    </row>
    <row r="17" spans="1:10" x14ac:dyDescent="0.2">
      <c r="A17" s="832" t="s">
        <v>73</v>
      </c>
      <c r="B17" s="134"/>
      <c r="C17" s="134"/>
      <c r="D17" s="134"/>
      <c r="E17" s="134"/>
      <c r="F17" s="134"/>
      <c r="G17" s="134"/>
      <c r="J17" s="136"/>
    </row>
    <row r="18" spans="1:10" x14ac:dyDescent="0.2">
      <c r="A18" s="832"/>
      <c r="B18" s="134"/>
      <c r="C18" s="134"/>
      <c r="D18" s="134"/>
      <c r="E18" s="134"/>
      <c r="F18" s="134"/>
      <c r="G18" s="134"/>
      <c r="J18" s="136"/>
    </row>
    <row r="19" spans="1:10" x14ac:dyDescent="0.2">
      <c r="A19" s="833">
        <v>2.1</v>
      </c>
      <c r="B19" s="830" t="s">
        <v>275</v>
      </c>
      <c r="C19" s="837"/>
      <c r="D19" s="837"/>
      <c r="E19" s="837"/>
      <c r="F19" s="837"/>
      <c r="G19" s="837"/>
      <c r="H19" s="837"/>
      <c r="I19" s="837"/>
    </row>
    <row r="20" spans="1:10" x14ac:dyDescent="0.2">
      <c r="A20" s="833">
        <v>2.2000000000000002</v>
      </c>
      <c r="B20" s="830" t="s">
        <v>276</v>
      </c>
      <c r="C20" s="837"/>
      <c r="D20" s="837"/>
      <c r="E20" s="837"/>
      <c r="F20" s="837"/>
      <c r="G20" s="837"/>
      <c r="H20" s="837"/>
      <c r="I20" s="837"/>
    </row>
    <row r="21" spans="1:10" x14ac:dyDescent="0.2">
      <c r="A21" s="833">
        <v>2.2999999999999998</v>
      </c>
      <c r="B21" s="830" t="s">
        <v>277</v>
      </c>
      <c r="C21" s="837"/>
      <c r="D21" s="837"/>
      <c r="E21" s="837"/>
      <c r="F21" s="837"/>
      <c r="G21" s="837"/>
      <c r="H21" s="837"/>
      <c r="I21" s="837"/>
    </row>
    <row r="22" spans="1:10" x14ac:dyDescent="0.2">
      <c r="A22" s="833">
        <v>2.4</v>
      </c>
      <c r="B22" s="830" t="s">
        <v>278</v>
      </c>
      <c r="C22" s="837"/>
      <c r="D22" s="837"/>
      <c r="E22" s="837"/>
      <c r="F22" s="837"/>
      <c r="G22" s="837"/>
      <c r="H22" s="837"/>
      <c r="I22" s="837"/>
    </row>
    <row r="23" spans="1:10" x14ac:dyDescent="0.2">
      <c r="A23" s="833"/>
      <c r="C23" s="837"/>
      <c r="D23" s="837"/>
      <c r="E23" s="837"/>
      <c r="F23" s="837"/>
      <c r="G23" s="837"/>
      <c r="H23" s="837"/>
      <c r="I23" s="837"/>
    </row>
    <row r="24" spans="1:10" x14ac:dyDescent="0.2">
      <c r="A24" s="833">
        <v>2.5</v>
      </c>
      <c r="B24" s="830" t="s">
        <v>279</v>
      </c>
      <c r="C24" s="837"/>
      <c r="D24" s="837"/>
      <c r="E24" s="837"/>
      <c r="F24" s="837"/>
      <c r="G24" s="837"/>
      <c r="H24" s="837"/>
      <c r="I24" s="837"/>
    </row>
    <row r="25" spans="1:10" x14ac:dyDescent="0.2">
      <c r="A25" s="833">
        <v>2.6</v>
      </c>
      <c r="B25" s="830" t="s">
        <v>280</v>
      </c>
      <c r="C25" s="837"/>
      <c r="D25" s="837"/>
      <c r="E25" s="837"/>
      <c r="F25" s="837"/>
      <c r="G25" s="837"/>
      <c r="H25" s="837"/>
      <c r="I25" s="837"/>
    </row>
    <row r="26" spans="1:10" x14ac:dyDescent="0.2">
      <c r="A26" s="833">
        <v>2.7</v>
      </c>
      <c r="B26" s="830" t="s">
        <v>281</v>
      </c>
      <c r="C26" s="837"/>
      <c r="D26" s="837"/>
      <c r="E26" s="837"/>
      <c r="F26" s="837"/>
      <c r="G26" s="837"/>
      <c r="H26" s="837"/>
      <c r="I26" s="837"/>
    </row>
    <row r="27" spans="1:10" x14ac:dyDescent="0.2">
      <c r="A27" s="833">
        <v>2.8</v>
      </c>
      <c r="B27" s="830" t="s">
        <v>282</v>
      </c>
      <c r="C27" s="837"/>
      <c r="D27" s="837"/>
      <c r="E27" s="837"/>
      <c r="F27" s="837"/>
      <c r="G27" s="837"/>
      <c r="H27" s="837"/>
      <c r="I27" s="837"/>
    </row>
    <row r="28" spans="1:10" x14ac:dyDescent="0.2">
      <c r="A28" s="833"/>
      <c r="C28" s="837"/>
      <c r="D28" s="837"/>
      <c r="E28" s="837"/>
      <c r="F28" s="837"/>
      <c r="G28" s="837"/>
      <c r="H28" s="837"/>
      <c r="I28" s="837"/>
    </row>
    <row r="29" spans="1:10" x14ac:dyDescent="0.2">
      <c r="A29" s="833">
        <v>2.9</v>
      </c>
      <c r="B29" s="830" t="s">
        <v>283</v>
      </c>
      <c r="C29" s="837"/>
      <c r="D29" s="837"/>
      <c r="E29" s="837"/>
      <c r="F29" s="837"/>
      <c r="G29" s="837"/>
      <c r="H29" s="837"/>
      <c r="I29" s="837"/>
    </row>
    <row r="30" spans="1:10" x14ac:dyDescent="0.2">
      <c r="A30" s="838">
        <v>2.1</v>
      </c>
      <c r="B30" s="830" t="s">
        <v>284</v>
      </c>
      <c r="C30" s="837"/>
      <c r="D30" s="837"/>
      <c r="E30" s="837"/>
      <c r="F30" s="837"/>
      <c r="G30" s="837"/>
      <c r="H30" s="837"/>
      <c r="I30" s="837"/>
    </row>
    <row r="31" spans="1:10" x14ac:dyDescent="0.2">
      <c r="A31" s="833">
        <v>2.11</v>
      </c>
      <c r="B31" s="830" t="s">
        <v>285</v>
      </c>
      <c r="C31" s="837"/>
      <c r="D31" s="837"/>
      <c r="E31" s="837"/>
      <c r="F31" s="837"/>
      <c r="G31" s="837"/>
      <c r="H31" s="837"/>
      <c r="I31" s="837"/>
    </row>
    <row r="32" spans="1:10" x14ac:dyDescent="0.2">
      <c r="A32" s="833">
        <v>2.12</v>
      </c>
      <c r="B32" s="830" t="s">
        <v>286</v>
      </c>
      <c r="C32" s="837"/>
      <c r="D32" s="837"/>
      <c r="E32" s="837"/>
      <c r="F32" s="837"/>
      <c r="G32" s="837"/>
      <c r="H32" s="837"/>
      <c r="I32" s="837"/>
    </row>
    <row r="33" spans="1:10" x14ac:dyDescent="0.2">
      <c r="A33" s="833"/>
      <c r="C33" s="837"/>
      <c r="D33" s="837"/>
      <c r="E33" s="837"/>
      <c r="F33" s="837"/>
      <c r="G33" s="837"/>
      <c r="H33" s="837"/>
      <c r="I33" s="837"/>
    </row>
    <row r="34" spans="1:10" x14ac:dyDescent="0.2">
      <c r="A34" s="833">
        <v>2.13</v>
      </c>
      <c r="B34" s="830" t="s">
        <v>287</v>
      </c>
      <c r="C34" s="837"/>
      <c r="D34" s="837"/>
      <c r="E34" s="837"/>
      <c r="F34" s="837"/>
      <c r="G34" s="837"/>
      <c r="H34" s="837"/>
      <c r="I34" s="837"/>
    </row>
    <row r="35" spans="1:10" x14ac:dyDescent="0.2">
      <c r="A35" s="833">
        <v>2.15</v>
      </c>
      <c r="B35" s="830" t="s">
        <v>289</v>
      </c>
      <c r="C35" s="837"/>
      <c r="D35" s="837"/>
      <c r="E35" s="837"/>
      <c r="F35" s="837"/>
      <c r="G35" s="837"/>
      <c r="H35" s="837"/>
      <c r="I35" s="837"/>
    </row>
    <row r="36" spans="1:10" x14ac:dyDescent="0.2">
      <c r="A36" s="833">
        <v>2.19</v>
      </c>
      <c r="B36" s="830" t="s">
        <v>293</v>
      </c>
      <c r="C36" s="837"/>
      <c r="D36" s="837"/>
      <c r="E36" s="837"/>
      <c r="F36" s="837"/>
      <c r="G36" s="837"/>
      <c r="H36" s="837"/>
      <c r="I36" s="837"/>
    </row>
    <row r="37" spans="1:10" x14ac:dyDescent="0.2">
      <c r="A37" s="838">
        <v>2.2200000000000002</v>
      </c>
      <c r="B37" s="830" t="s">
        <v>296</v>
      </c>
      <c r="C37" s="837"/>
      <c r="D37" s="837"/>
      <c r="E37" s="837"/>
      <c r="F37" s="837"/>
      <c r="G37" s="837"/>
      <c r="H37" s="837"/>
      <c r="I37" s="837"/>
    </row>
    <row r="38" spans="1:10" x14ac:dyDescent="0.2">
      <c r="A38" s="833">
        <v>2.25</v>
      </c>
      <c r="B38" s="830" t="s">
        <v>299</v>
      </c>
      <c r="C38" s="837"/>
      <c r="D38" s="837"/>
      <c r="E38" s="837"/>
      <c r="F38" s="837"/>
      <c r="G38" s="837"/>
      <c r="H38" s="837"/>
      <c r="I38" s="837"/>
    </row>
    <row r="39" spans="1:10" x14ac:dyDescent="0.2">
      <c r="A39" s="838">
        <v>2.2799999999999998</v>
      </c>
      <c r="B39" s="830" t="s">
        <v>302</v>
      </c>
      <c r="C39" s="837"/>
      <c r="D39" s="837"/>
      <c r="E39" s="837"/>
      <c r="F39" s="837"/>
      <c r="G39" s="837"/>
      <c r="H39" s="837"/>
      <c r="I39" s="837"/>
    </row>
    <row r="40" spans="1:10" x14ac:dyDescent="0.2">
      <c r="A40" s="838"/>
      <c r="C40" s="837"/>
      <c r="D40" s="837"/>
      <c r="E40" s="837"/>
      <c r="F40" s="837"/>
      <c r="G40" s="837"/>
      <c r="H40" s="837"/>
      <c r="I40" s="837"/>
    </row>
    <row r="41" spans="1:10" x14ac:dyDescent="0.2">
      <c r="A41" s="838">
        <v>2.14</v>
      </c>
      <c r="B41" s="830" t="s">
        <v>288</v>
      </c>
      <c r="C41" s="837"/>
      <c r="D41" s="837"/>
      <c r="E41" s="837"/>
      <c r="F41" s="837"/>
      <c r="G41" s="837"/>
      <c r="H41" s="837"/>
      <c r="I41" s="837"/>
    </row>
    <row r="42" spans="1:10" s="840" customFormat="1" x14ac:dyDescent="0.2">
      <c r="A42" s="839">
        <v>2.16</v>
      </c>
      <c r="B42" s="840" t="s">
        <v>290</v>
      </c>
      <c r="C42" s="841"/>
      <c r="D42" s="841"/>
      <c r="E42" s="841"/>
      <c r="F42" s="841"/>
      <c r="G42" s="841"/>
      <c r="H42" s="841"/>
      <c r="I42" s="841"/>
    </row>
    <row r="43" spans="1:10" x14ac:dyDescent="0.2">
      <c r="A43" s="838">
        <v>2.2000000000000002</v>
      </c>
      <c r="B43" s="830" t="s">
        <v>294</v>
      </c>
      <c r="C43" s="837"/>
      <c r="D43" s="837"/>
      <c r="E43" s="837"/>
      <c r="F43" s="837"/>
      <c r="G43" s="837"/>
      <c r="H43" s="837"/>
      <c r="I43" s="837"/>
    </row>
    <row r="44" spans="1:10" x14ac:dyDescent="0.2">
      <c r="A44" s="833">
        <v>2.23</v>
      </c>
      <c r="B44" s="830" t="s">
        <v>297</v>
      </c>
      <c r="C44" s="837"/>
      <c r="D44" s="837"/>
      <c r="E44" s="837"/>
      <c r="F44" s="837"/>
      <c r="G44" s="837"/>
      <c r="H44" s="837"/>
      <c r="I44" s="837"/>
      <c r="J44" s="842"/>
    </row>
    <row r="45" spans="1:10" x14ac:dyDescent="0.2">
      <c r="A45" s="833">
        <v>2.2599999999999998</v>
      </c>
      <c r="B45" s="830" t="s">
        <v>300</v>
      </c>
      <c r="C45" s="837"/>
      <c r="D45" s="837"/>
      <c r="E45" s="837"/>
      <c r="F45" s="837"/>
      <c r="G45" s="837"/>
      <c r="H45" s="837"/>
      <c r="I45" s="837"/>
      <c r="J45" s="843"/>
    </row>
    <row r="46" spans="1:10" x14ac:dyDescent="0.2">
      <c r="A46" s="833">
        <v>2.29</v>
      </c>
      <c r="B46" s="830" t="s">
        <v>303</v>
      </c>
      <c r="C46" s="837"/>
      <c r="D46" s="837"/>
      <c r="E46" s="837"/>
      <c r="F46" s="837"/>
      <c r="G46" s="837"/>
      <c r="H46" s="837"/>
      <c r="I46" s="837"/>
      <c r="J46" s="843"/>
    </row>
    <row r="48" spans="1:10" x14ac:dyDescent="0.2">
      <c r="A48" s="838">
        <v>2.1800000000000002</v>
      </c>
      <c r="B48" s="830" t="s">
        <v>292</v>
      </c>
      <c r="C48" s="837"/>
      <c r="D48" s="837"/>
      <c r="E48" s="837"/>
      <c r="F48" s="837"/>
      <c r="G48" s="837"/>
      <c r="H48" s="837"/>
      <c r="I48" s="837"/>
    </row>
    <row r="49" spans="1:10" x14ac:dyDescent="0.2">
      <c r="A49" s="833">
        <v>2.17</v>
      </c>
      <c r="B49" s="830" t="s">
        <v>291</v>
      </c>
      <c r="C49" s="837"/>
      <c r="D49" s="837"/>
      <c r="E49" s="837"/>
      <c r="F49" s="837"/>
      <c r="G49" s="837"/>
      <c r="H49" s="837"/>
      <c r="I49" s="837"/>
    </row>
    <row r="50" spans="1:10" x14ac:dyDescent="0.2">
      <c r="A50" s="833">
        <v>2.21</v>
      </c>
      <c r="B50" s="830" t="s">
        <v>295</v>
      </c>
      <c r="C50" s="837"/>
      <c r="D50" s="837"/>
      <c r="E50" s="837"/>
      <c r="F50" s="837"/>
      <c r="G50" s="837"/>
      <c r="H50" s="837"/>
      <c r="I50" s="837"/>
    </row>
    <row r="51" spans="1:10" x14ac:dyDescent="0.2">
      <c r="A51" s="838">
        <v>2.2400000000000002</v>
      </c>
      <c r="B51" s="830" t="s">
        <v>298</v>
      </c>
      <c r="C51" s="837"/>
      <c r="D51" s="837"/>
      <c r="E51" s="837"/>
      <c r="F51" s="837"/>
      <c r="G51" s="837"/>
      <c r="H51" s="837"/>
      <c r="I51" s="837"/>
      <c r="J51" s="842"/>
    </row>
    <row r="52" spans="1:10" x14ac:dyDescent="0.2">
      <c r="A52" s="833">
        <v>2.27</v>
      </c>
      <c r="B52" s="830" t="s">
        <v>301</v>
      </c>
      <c r="C52" s="837"/>
      <c r="D52" s="837"/>
      <c r="E52" s="837"/>
      <c r="F52" s="837"/>
      <c r="G52" s="837"/>
      <c r="H52" s="837"/>
      <c r="I52" s="837"/>
      <c r="J52" s="843"/>
    </row>
    <row r="53" spans="1:10" x14ac:dyDescent="0.2">
      <c r="A53" s="838">
        <v>2.2999999999999998</v>
      </c>
      <c r="B53" s="830" t="s">
        <v>304</v>
      </c>
      <c r="C53" s="837"/>
      <c r="D53" s="837"/>
      <c r="E53" s="837"/>
      <c r="F53" s="837"/>
      <c r="G53" s="837"/>
      <c r="H53" s="837"/>
      <c r="I53" s="837"/>
      <c r="J53" s="843"/>
    </row>
    <row r="55" spans="1:10" x14ac:dyDescent="0.2">
      <c r="A55" s="838">
        <v>2.3199999999999901</v>
      </c>
      <c r="B55" s="830" t="s">
        <v>306</v>
      </c>
      <c r="C55" s="837"/>
      <c r="D55" s="837"/>
      <c r="E55" s="837"/>
      <c r="F55" s="837"/>
      <c r="G55" s="837"/>
      <c r="H55" s="837"/>
      <c r="I55" s="837"/>
    </row>
    <row r="56" spans="1:10" x14ac:dyDescent="0.2">
      <c r="A56" s="833">
        <v>2.33</v>
      </c>
      <c r="B56" s="830" t="s">
        <v>307</v>
      </c>
      <c r="C56" s="837"/>
      <c r="D56" s="837"/>
      <c r="E56" s="837"/>
      <c r="F56" s="837"/>
      <c r="G56" s="837"/>
      <c r="H56" s="837"/>
      <c r="I56" s="837"/>
    </row>
    <row r="57" spans="1:10" x14ac:dyDescent="0.2">
      <c r="A57" s="833">
        <v>2.3399999999999901</v>
      </c>
      <c r="B57" s="830" t="s">
        <v>308</v>
      </c>
      <c r="C57" s="837"/>
      <c r="D57" s="837"/>
      <c r="E57" s="837"/>
      <c r="F57" s="837"/>
      <c r="G57" s="837"/>
      <c r="H57" s="837"/>
      <c r="I57" s="837"/>
    </row>
    <row r="58" spans="1:10" x14ac:dyDescent="0.2">
      <c r="A58" s="833">
        <v>2.35</v>
      </c>
      <c r="B58" s="830" t="s">
        <v>309</v>
      </c>
      <c r="C58" s="837"/>
      <c r="D58" s="837"/>
      <c r="E58" s="837"/>
      <c r="F58" s="837"/>
      <c r="G58" s="837"/>
      <c r="H58" s="837"/>
      <c r="I58" s="837"/>
    </row>
    <row r="59" spans="1:10" x14ac:dyDescent="0.2">
      <c r="A59" s="838">
        <v>2.3599999999999901</v>
      </c>
      <c r="B59" s="830" t="s">
        <v>310</v>
      </c>
      <c r="C59" s="837"/>
      <c r="D59" s="837"/>
      <c r="E59" s="837"/>
      <c r="F59" s="837"/>
      <c r="G59" s="837"/>
      <c r="H59" s="837"/>
      <c r="I59" s="837"/>
      <c r="J59" s="842"/>
    </row>
    <row r="60" spans="1:10" x14ac:dyDescent="0.2">
      <c r="A60" s="833">
        <v>2.3699999999999899</v>
      </c>
      <c r="B60" s="830" t="s">
        <v>311</v>
      </c>
      <c r="C60" s="837"/>
      <c r="D60" s="837"/>
      <c r="E60" s="837"/>
      <c r="F60" s="837"/>
      <c r="G60" s="837"/>
      <c r="H60" s="837"/>
      <c r="I60" s="837"/>
    </row>
    <row r="61" spans="1:10" x14ac:dyDescent="0.2">
      <c r="A61" s="833"/>
      <c r="C61" s="837"/>
      <c r="D61" s="837"/>
      <c r="E61" s="837"/>
      <c r="F61" s="837"/>
      <c r="G61" s="837"/>
      <c r="H61" s="837"/>
      <c r="I61" s="837"/>
    </row>
    <row r="62" spans="1:10" x14ac:dyDescent="0.2">
      <c r="A62" s="838">
        <v>2.3799999999999901</v>
      </c>
      <c r="B62" s="830" t="s">
        <v>312</v>
      </c>
      <c r="C62" s="837"/>
      <c r="D62" s="837"/>
      <c r="E62" s="837"/>
      <c r="F62" s="837"/>
      <c r="G62" s="837"/>
      <c r="H62" s="837"/>
      <c r="I62" s="837"/>
    </row>
    <row r="64" spans="1:10" x14ac:dyDescent="0.2">
      <c r="A64" s="833">
        <v>2.31</v>
      </c>
      <c r="B64" s="830" t="s">
        <v>305</v>
      </c>
      <c r="C64" s="837"/>
      <c r="D64" s="837"/>
      <c r="E64" s="837"/>
      <c r="F64" s="837"/>
      <c r="G64" s="837"/>
      <c r="H64" s="837"/>
      <c r="I64" s="837"/>
    </row>
    <row r="65" spans="1:9" x14ac:dyDescent="0.2">
      <c r="A65" s="833">
        <v>2.3199999999999998</v>
      </c>
      <c r="B65" s="830" t="s">
        <v>315</v>
      </c>
      <c r="C65" s="837"/>
      <c r="D65" s="837"/>
      <c r="E65" s="837"/>
      <c r="F65" s="837"/>
      <c r="G65" s="837"/>
      <c r="H65" s="837"/>
      <c r="I65" s="837"/>
    </row>
    <row r="66" spans="1:9" x14ac:dyDescent="0.2">
      <c r="A66" s="833"/>
      <c r="C66" s="837"/>
      <c r="D66" s="837"/>
      <c r="E66" s="837"/>
      <c r="F66" s="837"/>
      <c r="G66" s="837"/>
      <c r="H66" s="837"/>
      <c r="I66" s="837"/>
    </row>
    <row r="67" spans="1:9" x14ac:dyDescent="0.2">
      <c r="A67" s="833"/>
      <c r="C67" s="837"/>
      <c r="D67" s="837"/>
      <c r="E67" s="837"/>
      <c r="F67" s="837"/>
      <c r="G67" s="837"/>
      <c r="H67" s="837"/>
      <c r="I67" s="837"/>
    </row>
    <row r="68" spans="1:9" x14ac:dyDescent="0.2">
      <c r="A68" s="844" t="s">
        <v>316</v>
      </c>
    </row>
    <row r="69" spans="1:9" x14ac:dyDescent="0.2">
      <c r="A69" s="844"/>
    </row>
    <row r="70" spans="1:9" x14ac:dyDescent="0.2">
      <c r="A70" s="833">
        <v>3.1</v>
      </c>
      <c r="B70" s="830" t="s">
        <v>255</v>
      </c>
    </row>
    <row r="71" spans="1:9" x14ac:dyDescent="0.2">
      <c r="A71" s="833">
        <v>3.2</v>
      </c>
      <c r="B71" s="830" t="s">
        <v>265</v>
      </c>
    </row>
    <row r="72" spans="1:9" x14ac:dyDescent="0.2">
      <c r="A72" s="833">
        <v>3.3</v>
      </c>
      <c r="B72" s="830" t="s">
        <v>256</v>
      </c>
    </row>
    <row r="73" spans="1:9" x14ac:dyDescent="0.2">
      <c r="A73" s="833">
        <v>3.4</v>
      </c>
      <c r="B73" s="830" t="s">
        <v>257</v>
      </c>
    </row>
    <row r="74" spans="1:9" x14ac:dyDescent="0.2">
      <c r="A74" s="833">
        <v>3.5</v>
      </c>
      <c r="B74" s="830" t="s">
        <v>258</v>
      </c>
    </row>
    <row r="75" spans="1:9" x14ac:dyDescent="0.2">
      <c r="A75" s="833">
        <v>3.6</v>
      </c>
      <c r="B75" s="830" t="s">
        <v>266</v>
      </c>
    </row>
    <row r="76" spans="1:9" x14ac:dyDescent="0.2">
      <c r="A76" s="833">
        <v>3.7</v>
      </c>
      <c r="B76" s="830" t="s">
        <v>259</v>
      </c>
    </row>
    <row r="77" spans="1:9" x14ac:dyDescent="0.2">
      <c r="A77" s="833">
        <v>3.8</v>
      </c>
      <c r="B77" s="830" t="s">
        <v>267</v>
      </c>
    </row>
    <row r="78" spans="1:9" x14ac:dyDescent="0.2">
      <c r="A78" s="833">
        <v>3.9</v>
      </c>
      <c r="B78" s="830" t="s">
        <v>260</v>
      </c>
    </row>
    <row r="79" spans="1:9" x14ac:dyDescent="0.2">
      <c r="A79" s="838">
        <v>3.1</v>
      </c>
      <c r="B79" s="830" t="s">
        <v>268</v>
      </c>
    </row>
    <row r="80" spans="1:9" x14ac:dyDescent="0.2">
      <c r="A80" s="838"/>
    </row>
    <row r="81" spans="1:2" x14ac:dyDescent="0.2">
      <c r="A81" s="833">
        <v>3.11</v>
      </c>
      <c r="B81" s="830" t="s">
        <v>261</v>
      </c>
    </row>
    <row r="82" spans="1:2" x14ac:dyDescent="0.2">
      <c r="A82" s="833">
        <v>3.12</v>
      </c>
      <c r="B82" s="830" t="s">
        <v>269</v>
      </c>
    </row>
    <row r="83" spans="1:2" x14ac:dyDescent="0.2">
      <c r="A83" s="833">
        <v>3.13</v>
      </c>
      <c r="B83" s="830" t="s">
        <v>262</v>
      </c>
    </row>
    <row r="84" spans="1:2" x14ac:dyDescent="0.2">
      <c r="A84" s="833">
        <v>3.14</v>
      </c>
      <c r="B84" s="830" t="s">
        <v>263</v>
      </c>
    </row>
    <row r="85" spans="1:2" x14ac:dyDescent="0.2">
      <c r="A85" s="833">
        <v>3.15</v>
      </c>
      <c r="B85" s="830" t="s">
        <v>264</v>
      </c>
    </row>
    <row r="86" spans="1:2" x14ac:dyDescent="0.2">
      <c r="A86" s="833"/>
    </row>
    <row r="87" spans="1:2" x14ac:dyDescent="0.2">
      <c r="A87" s="833">
        <v>3.16</v>
      </c>
      <c r="B87" s="830" t="s">
        <v>250</v>
      </c>
    </row>
    <row r="88" spans="1:2" x14ac:dyDescent="0.2">
      <c r="A88" s="833">
        <v>3.17</v>
      </c>
      <c r="B88" s="830" t="s">
        <v>251</v>
      </c>
    </row>
    <row r="89" spans="1:2" x14ac:dyDescent="0.2">
      <c r="A89" s="833">
        <v>3.18</v>
      </c>
      <c r="B89" s="830" t="s">
        <v>253</v>
      </c>
    </row>
    <row r="90" spans="1:2" x14ac:dyDescent="0.2">
      <c r="A90" s="833">
        <v>3.19</v>
      </c>
      <c r="B90" s="830" t="s">
        <v>254</v>
      </c>
    </row>
    <row r="91" spans="1:2" x14ac:dyDescent="0.2">
      <c r="A91" s="838">
        <v>3.2</v>
      </c>
      <c r="B91" s="830" t="s">
        <v>313</v>
      </c>
    </row>
    <row r="92" spans="1:2" x14ac:dyDescent="0.2">
      <c r="A92" s="833">
        <v>3.21</v>
      </c>
      <c r="B92" s="830" t="s">
        <v>314</v>
      </c>
    </row>
    <row r="95" spans="1:2" x14ac:dyDescent="0.2">
      <c r="A95" s="844" t="s">
        <v>400</v>
      </c>
    </row>
    <row r="97" spans="1:2" x14ac:dyDescent="0.2">
      <c r="A97" s="833">
        <v>4.0999999999999996</v>
      </c>
      <c r="B97" s="830" t="s">
        <v>317</v>
      </c>
    </row>
    <row r="98" spans="1:2" x14ac:dyDescent="0.2">
      <c r="A98" s="833">
        <v>4.2</v>
      </c>
      <c r="B98" s="830" t="s">
        <v>320</v>
      </c>
    </row>
    <row r="99" spans="1:2" x14ac:dyDescent="0.2">
      <c r="A99" s="833">
        <v>4.3</v>
      </c>
      <c r="B99" s="830" t="s">
        <v>322</v>
      </c>
    </row>
    <row r="100" spans="1:2" x14ac:dyDescent="0.2">
      <c r="A100" s="833">
        <v>4.4000000000000004</v>
      </c>
      <c r="B100" s="830" t="s">
        <v>323</v>
      </c>
    </row>
    <row r="101" spans="1:2" x14ac:dyDescent="0.2">
      <c r="A101" s="833">
        <v>4.5</v>
      </c>
      <c r="B101" s="830" t="s">
        <v>324</v>
      </c>
    </row>
    <row r="102" spans="1:2" x14ac:dyDescent="0.2">
      <c r="A102" s="833">
        <v>4.5999999999999996</v>
      </c>
      <c r="B102" s="830" t="s">
        <v>326</v>
      </c>
    </row>
    <row r="103" spans="1:2" x14ac:dyDescent="0.2">
      <c r="A103" s="833">
        <v>4.7</v>
      </c>
      <c r="B103" s="830" t="s">
        <v>327</v>
      </c>
    </row>
    <row r="105" spans="1:2" x14ac:dyDescent="0.2">
      <c r="A105" s="833">
        <v>4.8</v>
      </c>
      <c r="B105" s="830" t="s">
        <v>329</v>
      </c>
    </row>
    <row r="106" spans="1:2" x14ac:dyDescent="0.2">
      <c r="A106" s="833">
        <v>4.9000000000000004</v>
      </c>
      <c r="B106" s="830" t="s">
        <v>330</v>
      </c>
    </row>
    <row r="107" spans="1:2" x14ac:dyDescent="0.2">
      <c r="A107" s="845">
        <v>4.0999999999999996</v>
      </c>
      <c r="B107" s="830" t="s">
        <v>470</v>
      </c>
    </row>
    <row r="108" spans="1:2" x14ac:dyDescent="0.2">
      <c r="A108" s="833">
        <v>4.1100000000000003</v>
      </c>
      <c r="B108" s="830" t="s">
        <v>332</v>
      </c>
    </row>
    <row r="110" spans="1:2" x14ac:dyDescent="0.2">
      <c r="A110" s="833">
        <v>4.12</v>
      </c>
      <c r="B110" s="830" t="s">
        <v>333</v>
      </c>
    </row>
    <row r="111" spans="1:2" x14ac:dyDescent="0.2">
      <c r="A111" s="833">
        <v>4.13</v>
      </c>
      <c r="B111" s="830" t="s">
        <v>335</v>
      </c>
    </row>
    <row r="112" spans="1:2" x14ac:dyDescent="0.2">
      <c r="A112" s="833">
        <v>4.1399999999999997</v>
      </c>
      <c r="B112" s="830" t="s">
        <v>336</v>
      </c>
    </row>
    <row r="113" spans="1:2" x14ac:dyDescent="0.2">
      <c r="A113" s="833">
        <v>4.1500000000000004</v>
      </c>
      <c r="B113" s="830" t="s">
        <v>337</v>
      </c>
    </row>
    <row r="114" spans="1:2" x14ac:dyDescent="0.2">
      <c r="A114" s="833">
        <v>4.16</v>
      </c>
      <c r="B114" s="830" t="s">
        <v>338</v>
      </c>
    </row>
    <row r="115" spans="1:2" x14ac:dyDescent="0.2">
      <c r="A115" s="833">
        <v>4.17</v>
      </c>
      <c r="B115" s="830" t="s">
        <v>339</v>
      </c>
    </row>
    <row r="116" spans="1:2" x14ac:dyDescent="0.2">
      <c r="A116" s="833">
        <v>4.18</v>
      </c>
      <c r="B116" s="830" t="s">
        <v>346</v>
      </c>
    </row>
    <row r="117" spans="1:2" x14ac:dyDescent="0.2">
      <c r="A117" s="833">
        <v>4.1900000000000004</v>
      </c>
      <c r="B117" s="830" t="s">
        <v>347</v>
      </c>
    </row>
    <row r="118" spans="1:2" x14ac:dyDescent="0.2">
      <c r="A118" s="838">
        <v>4.2</v>
      </c>
      <c r="B118" s="830" t="s">
        <v>348</v>
      </c>
    </row>
    <row r="119" spans="1:2" x14ac:dyDescent="0.2">
      <c r="A119" s="833">
        <v>4.21</v>
      </c>
      <c r="B119" s="830" t="s">
        <v>349</v>
      </c>
    </row>
    <row r="121" spans="1:2" x14ac:dyDescent="0.2">
      <c r="A121" s="833">
        <v>4.22</v>
      </c>
      <c r="B121" s="830" t="s">
        <v>350</v>
      </c>
    </row>
    <row r="122" spans="1:2" x14ac:dyDescent="0.2">
      <c r="A122" s="833">
        <v>4.2300000000000004</v>
      </c>
      <c r="B122" s="830" t="s">
        <v>361</v>
      </c>
    </row>
    <row r="123" spans="1:2" x14ac:dyDescent="0.2">
      <c r="A123" s="833">
        <v>4.24</v>
      </c>
      <c r="B123" s="830" t="s">
        <v>387</v>
      </c>
    </row>
  </sheetData>
  <hyperlinks>
    <hyperlink ref="A8" location="'1. Charactoristics'!A1" display="1. Portfolio charactoristics"/>
    <hyperlink ref="A17" location="'2. Workforce'!A1" display="2.  Workforce "/>
    <hyperlink ref="A68" location="'3. Finances'!Q1" display="3. Finances"/>
    <hyperlink ref="A5" location="'Notes and Definitions'!A5" display="Notes"/>
    <hyperlink ref="A95" location="'4. Activity'!A1" display="4. Activity"/>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
  <sheetViews>
    <sheetView showGridLines="0" zoomScaleNormal="100" workbookViewId="0">
      <selection activeCell="A19" sqref="A19"/>
    </sheetView>
  </sheetViews>
  <sheetFormatPr defaultColWidth="10.85546875" defaultRowHeight="15" x14ac:dyDescent="0.25"/>
  <cols>
    <col min="1" max="1" width="127.140625" customWidth="1"/>
    <col min="14" max="14" width="8.42578125" customWidth="1"/>
  </cols>
  <sheetData>
    <row r="1" spans="1:15" ht="37.5" customHeight="1" x14ac:dyDescent="0.3">
      <c r="A1" s="585" t="s">
        <v>5</v>
      </c>
      <c r="B1" s="14"/>
      <c r="C1" s="14"/>
      <c r="D1" s="14"/>
      <c r="E1" s="14"/>
      <c r="F1" s="14"/>
      <c r="G1" s="14"/>
      <c r="H1" s="14"/>
      <c r="I1" s="14"/>
      <c r="J1" s="14"/>
      <c r="K1" s="14"/>
      <c r="L1" s="14"/>
      <c r="M1" s="14"/>
      <c r="N1" s="14"/>
      <c r="O1" s="8"/>
    </row>
    <row r="2" spans="1:15" ht="15.6" customHeight="1" x14ac:dyDescent="0.25">
      <c r="A2" s="5" t="s">
        <v>20</v>
      </c>
      <c r="B2" s="9"/>
      <c r="C2" s="9"/>
      <c r="D2" s="9"/>
      <c r="E2" s="9"/>
      <c r="F2" s="9"/>
      <c r="G2" s="9"/>
      <c r="H2" s="9"/>
      <c r="I2" s="9"/>
      <c r="J2" s="9"/>
      <c r="K2" s="9"/>
      <c r="L2" s="9"/>
      <c r="M2" s="9"/>
      <c r="N2" s="9"/>
      <c r="O2" s="8"/>
    </row>
    <row r="3" spans="1:15" ht="15.6" customHeight="1" x14ac:dyDescent="0.25">
      <c r="A3" s="5"/>
      <c r="B3" s="9"/>
      <c r="C3" s="9"/>
      <c r="D3" s="9"/>
      <c r="E3" s="9"/>
      <c r="F3" s="9"/>
      <c r="G3" s="9"/>
      <c r="H3" s="9"/>
      <c r="I3" s="9"/>
      <c r="J3" s="9"/>
      <c r="K3" s="9"/>
      <c r="L3" s="9"/>
      <c r="M3" s="9"/>
      <c r="N3" s="9"/>
      <c r="O3" s="8"/>
    </row>
    <row r="4" spans="1:15" ht="15.6" customHeight="1" x14ac:dyDescent="0.25">
      <c r="A4" s="17"/>
      <c r="G4" s="18"/>
      <c r="N4" s="8"/>
      <c r="O4" s="8"/>
    </row>
    <row r="5" spans="1:15" ht="15.6" customHeight="1" x14ac:dyDescent="0.25">
      <c r="A5" s="1" t="s">
        <v>2</v>
      </c>
      <c r="G5" s="18"/>
      <c r="N5" s="8"/>
      <c r="O5" s="8"/>
    </row>
    <row r="6" spans="1:15" ht="13.9" customHeight="1" x14ac:dyDescent="0.25">
      <c r="A6" s="2"/>
      <c r="G6" s="18"/>
      <c r="N6" s="8"/>
      <c r="O6" s="8"/>
    </row>
    <row r="7" spans="1:15" ht="13.9" customHeight="1" x14ac:dyDescent="0.25">
      <c r="A7" s="2" t="s">
        <v>6</v>
      </c>
      <c r="G7" s="18"/>
      <c r="N7" s="8"/>
      <c r="O7" s="8"/>
    </row>
    <row r="8" spans="1:15" ht="12.75" customHeight="1" x14ac:dyDescent="0.25">
      <c r="G8" s="18"/>
      <c r="N8" s="8"/>
      <c r="O8" s="8"/>
    </row>
    <row r="9" spans="1:15" ht="44.25" customHeight="1" x14ac:dyDescent="0.25">
      <c r="A9" s="10" t="s">
        <v>495</v>
      </c>
      <c r="B9" s="7"/>
      <c r="C9" s="7"/>
      <c r="D9" s="7"/>
      <c r="E9" s="7"/>
      <c r="F9" s="7"/>
      <c r="G9" s="7"/>
      <c r="H9" s="7"/>
      <c r="I9" s="7"/>
      <c r="J9" s="7"/>
      <c r="K9" s="7"/>
      <c r="L9" s="7"/>
      <c r="M9" s="7"/>
      <c r="N9" s="7"/>
      <c r="O9" s="8"/>
    </row>
    <row r="10" spans="1:15" ht="33" customHeight="1" x14ac:dyDescent="0.25">
      <c r="A10" s="10" t="s">
        <v>7</v>
      </c>
      <c r="B10" s="7"/>
      <c r="C10" s="7"/>
      <c r="D10" s="7"/>
      <c r="E10" s="7"/>
      <c r="F10" s="7"/>
      <c r="G10" s="7"/>
      <c r="H10" s="7"/>
      <c r="I10" s="7"/>
      <c r="J10" s="7"/>
      <c r="K10" s="7"/>
      <c r="L10" s="7"/>
      <c r="M10" s="7"/>
      <c r="N10" s="7"/>
      <c r="O10" s="8"/>
    </row>
    <row r="11" spans="1:15" ht="32.25" customHeight="1" x14ac:dyDescent="0.25">
      <c r="A11" s="10" t="s">
        <v>184</v>
      </c>
      <c r="B11" s="8"/>
      <c r="C11" s="8"/>
      <c r="D11" s="8"/>
      <c r="E11" s="8"/>
      <c r="F11" s="8"/>
      <c r="G11" s="8"/>
      <c r="H11" s="8"/>
      <c r="I11" s="8"/>
      <c r="J11" s="8"/>
      <c r="K11" s="8"/>
      <c r="L11" s="8"/>
      <c r="M11" s="8"/>
      <c r="N11" s="8"/>
      <c r="O11" s="8"/>
    </row>
    <row r="12" spans="1:15" ht="16.5" customHeight="1" x14ac:dyDescent="0.25">
      <c r="A12" s="10" t="s">
        <v>8</v>
      </c>
      <c r="B12" s="6"/>
      <c r="C12" s="6"/>
      <c r="D12" s="6"/>
      <c r="E12" s="6"/>
      <c r="F12" s="6"/>
      <c r="G12" s="6"/>
      <c r="H12" s="6"/>
      <c r="I12" s="6"/>
      <c r="J12" s="6"/>
      <c r="K12" s="6"/>
      <c r="L12" s="6"/>
      <c r="M12" s="6"/>
      <c r="N12" s="6"/>
    </row>
    <row r="13" spans="1:15" ht="15" customHeight="1" x14ac:dyDescent="0.25">
      <c r="A13" s="20" t="s">
        <v>9</v>
      </c>
      <c r="B13" s="7"/>
      <c r="C13" s="7"/>
      <c r="D13" s="7"/>
      <c r="E13" s="7"/>
      <c r="F13" s="7"/>
      <c r="G13" s="7"/>
      <c r="H13" s="7"/>
      <c r="I13" s="7"/>
      <c r="J13" s="7"/>
      <c r="K13" s="7"/>
      <c r="L13" s="7"/>
      <c r="M13" s="7"/>
      <c r="N13" s="7"/>
    </row>
    <row r="14" spans="1:15" ht="15" customHeight="1" x14ac:dyDescent="0.25">
      <c r="A14" s="20" t="s">
        <v>10</v>
      </c>
      <c r="B14" s="7"/>
      <c r="C14" s="7"/>
      <c r="D14" s="7"/>
      <c r="E14" s="7"/>
      <c r="F14" s="7"/>
      <c r="G14" s="7"/>
      <c r="H14" s="7"/>
      <c r="I14" s="7"/>
      <c r="J14" s="7"/>
      <c r="K14" s="7"/>
      <c r="L14" s="7"/>
      <c r="M14" s="7"/>
      <c r="N14" s="7"/>
    </row>
    <row r="15" spans="1:15" ht="15" customHeight="1" x14ac:dyDescent="0.25">
      <c r="A15" s="20" t="s">
        <v>14</v>
      </c>
      <c r="B15" s="6"/>
      <c r="C15" s="6"/>
      <c r="D15" s="6"/>
      <c r="E15" s="6"/>
      <c r="F15" s="6"/>
      <c r="G15" s="6"/>
      <c r="H15" s="6"/>
      <c r="I15" s="6"/>
      <c r="J15" s="6"/>
      <c r="K15" s="6"/>
      <c r="L15" s="6"/>
      <c r="M15" s="6"/>
      <c r="N15" s="6"/>
    </row>
    <row r="16" spans="1:15" ht="15" customHeight="1" x14ac:dyDescent="0.25">
      <c r="A16" s="22" t="s">
        <v>15</v>
      </c>
      <c r="B16" s="6"/>
      <c r="C16" s="6"/>
      <c r="D16" s="6"/>
      <c r="E16" s="6"/>
      <c r="F16" s="6"/>
      <c r="G16" s="6"/>
      <c r="H16" s="6"/>
      <c r="I16" s="6"/>
      <c r="J16" s="6"/>
      <c r="K16" s="6"/>
      <c r="L16" s="6"/>
      <c r="M16" s="6"/>
      <c r="N16" s="6"/>
    </row>
    <row r="17" spans="1:14" ht="15" customHeight="1" x14ac:dyDescent="0.25">
      <c r="A17" s="20" t="s">
        <v>11</v>
      </c>
      <c r="B17" s="6"/>
      <c r="C17" s="6"/>
      <c r="D17" s="6"/>
      <c r="E17" s="6"/>
      <c r="F17" s="6"/>
      <c r="G17" s="6"/>
      <c r="H17" s="6"/>
      <c r="I17" s="6"/>
      <c r="J17" s="6"/>
      <c r="K17" s="6"/>
      <c r="L17" s="6"/>
      <c r="M17" s="6"/>
      <c r="N17" s="6"/>
    </row>
    <row r="18" spans="1:14" ht="15" customHeight="1" x14ac:dyDescent="0.25">
      <c r="A18" s="20" t="s">
        <v>12</v>
      </c>
      <c r="B18" s="6"/>
      <c r="C18" s="6"/>
      <c r="D18" s="6"/>
      <c r="E18" s="6"/>
      <c r="F18" s="6"/>
      <c r="G18" s="6"/>
      <c r="H18" s="6"/>
      <c r="I18" s="6"/>
      <c r="J18" s="6"/>
      <c r="K18" s="6"/>
      <c r="L18" s="6"/>
      <c r="M18" s="6"/>
      <c r="N18" s="6"/>
    </row>
    <row r="19" spans="1:14" ht="15" customHeight="1" x14ac:dyDescent="0.25">
      <c r="A19" s="21" t="s">
        <v>13</v>
      </c>
      <c r="B19" s="6"/>
      <c r="C19" s="6"/>
      <c r="D19" s="6"/>
      <c r="E19" s="6"/>
      <c r="F19" s="6"/>
      <c r="G19" s="6"/>
      <c r="H19" s="6"/>
      <c r="I19" s="6"/>
      <c r="J19" s="6"/>
      <c r="K19" s="6"/>
      <c r="L19" s="6"/>
      <c r="M19" s="6"/>
      <c r="N19" s="6"/>
    </row>
    <row r="20" spans="1:14" ht="18" customHeight="1" x14ac:dyDescent="0.25">
      <c r="A20" s="21"/>
      <c r="B20" s="6"/>
      <c r="C20" s="6"/>
      <c r="D20" s="6"/>
      <c r="E20" s="6"/>
      <c r="F20" s="6"/>
      <c r="G20" s="6"/>
      <c r="H20" s="6"/>
      <c r="I20" s="6"/>
      <c r="J20" s="6"/>
      <c r="K20" s="6"/>
      <c r="L20" s="6"/>
      <c r="M20" s="6"/>
      <c r="N20" s="6"/>
    </row>
    <row r="21" spans="1:14" ht="18" customHeight="1" x14ac:dyDescent="0.25">
      <c r="A21" s="2" t="s">
        <v>16</v>
      </c>
      <c r="B21" s="6"/>
      <c r="C21" s="6"/>
      <c r="D21" s="6"/>
      <c r="E21" s="6"/>
      <c r="F21" s="6"/>
      <c r="G21" s="6"/>
      <c r="H21" s="6"/>
      <c r="I21" s="6"/>
      <c r="J21" s="6"/>
      <c r="K21" s="6"/>
      <c r="L21" s="6"/>
      <c r="M21" s="6"/>
      <c r="N21" s="6"/>
    </row>
    <row r="22" spans="1:14" ht="30" customHeight="1" x14ac:dyDescent="0.25">
      <c r="A22" s="10" t="s">
        <v>17</v>
      </c>
      <c r="B22" s="6"/>
      <c r="C22" s="6"/>
      <c r="D22" s="6"/>
      <c r="E22" s="6"/>
      <c r="F22" s="6"/>
      <c r="G22" s="6"/>
      <c r="H22" s="6"/>
      <c r="I22" s="6"/>
      <c r="J22" s="6"/>
      <c r="K22" s="6"/>
      <c r="L22" s="6"/>
      <c r="M22" s="6"/>
      <c r="N22" s="6"/>
    </row>
    <row r="23" spans="1:14" ht="42.75" customHeight="1" x14ac:dyDescent="0.25">
      <c r="A23" s="10" t="s">
        <v>496</v>
      </c>
      <c r="B23" s="6"/>
      <c r="C23" s="6"/>
      <c r="D23" s="6"/>
      <c r="E23" s="6"/>
      <c r="F23" s="6"/>
      <c r="G23" s="6"/>
      <c r="H23" s="6"/>
      <c r="I23" s="6"/>
      <c r="J23" s="6"/>
      <c r="K23" s="6"/>
      <c r="L23" s="6"/>
      <c r="M23" s="6"/>
      <c r="N23" s="6"/>
    </row>
    <row r="24" spans="1:14" ht="31.5" customHeight="1" x14ac:dyDescent="0.25">
      <c r="A24" s="10" t="s">
        <v>19</v>
      </c>
      <c r="B24" s="6"/>
      <c r="C24" s="6"/>
      <c r="D24" s="6"/>
      <c r="E24" s="6"/>
      <c r="F24" s="6"/>
      <c r="G24" s="6"/>
      <c r="H24" s="6"/>
      <c r="I24" s="6"/>
      <c r="J24" s="6"/>
      <c r="K24" s="6"/>
      <c r="L24" s="6"/>
      <c r="M24" s="6"/>
      <c r="N24" s="6"/>
    </row>
    <row r="25" spans="1:14" ht="43.5" customHeight="1" x14ac:dyDescent="0.25">
      <c r="A25" s="10" t="s">
        <v>185</v>
      </c>
      <c r="B25" s="6"/>
      <c r="C25" s="6"/>
      <c r="D25" s="6"/>
      <c r="E25" s="6"/>
      <c r="F25" s="6"/>
      <c r="G25" s="6"/>
      <c r="H25" s="6"/>
      <c r="I25" s="6"/>
      <c r="J25" s="6"/>
      <c r="K25" s="6"/>
      <c r="L25" s="6"/>
      <c r="M25" s="6"/>
      <c r="N25" s="6"/>
    </row>
    <row r="26" spans="1:14" ht="41.25" customHeight="1" x14ac:dyDescent="0.25">
      <c r="A26" s="10" t="s">
        <v>18</v>
      </c>
      <c r="B26" s="6"/>
      <c r="C26" s="6"/>
      <c r="D26" s="6"/>
      <c r="E26" s="6"/>
      <c r="F26" s="6"/>
      <c r="G26" s="6"/>
      <c r="H26" s="6"/>
      <c r="I26" s="6"/>
      <c r="J26" s="6"/>
      <c r="K26" s="6"/>
      <c r="L26" s="6"/>
      <c r="M26" s="6"/>
      <c r="N26" s="6"/>
    </row>
    <row r="27" spans="1:14" ht="12.75" customHeight="1" x14ac:dyDescent="0.25">
      <c r="A27" s="12"/>
      <c r="B27" s="15"/>
      <c r="C27" s="15"/>
      <c r="D27" s="15"/>
      <c r="E27" s="15"/>
      <c r="F27" s="15"/>
      <c r="G27" s="15"/>
      <c r="H27" s="15"/>
      <c r="I27" s="15"/>
      <c r="J27" s="15"/>
      <c r="K27" s="15"/>
      <c r="L27" s="15"/>
      <c r="M27" s="15"/>
      <c r="N27" s="15"/>
    </row>
    <row r="28" spans="1:14" ht="15.75" customHeight="1" x14ac:dyDescent="0.25">
      <c r="A28" s="2" t="s">
        <v>21</v>
      </c>
      <c r="B28" s="15"/>
      <c r="C28" s="15"/>
      <c r="D28" s="15"/>
      <c r="E28" s="15"/>
      <c r="F28" s="15"/>
      <c r="G28" s="15"/>
      <c r="H28" s="15"/>
      <c r="I28" s="15"/>
      <c r="J28" s="15"/>
      <c r="K28" s="15"/>
      <c r="L28" s="15"/>
      <c r="M28" s="15"/>
      <c r="N28" s="15"/>
    </row>
    <row r="29" spans="1:14" ht="17.25" customHeight="1" x14ac:dyDescent="0.25">
      <c r="A29" s="12" t="s">
        <v>23</v>
      </c>
      <c r="B29" s="15"/>
      <c r="C29" s="15"/>
      <c r="D29" s="15"/>
      <c r="E29" s="15"/>
      <c r="F29" s="15"/>
      <c r="G29" s="15"/>
      <c r="H29" s="15"/>
      <c r="I29" s="15"/>
      <c r="J29" s="15"/>
      <c r="K29" s="15"/>
      <c r="L29" s="15"/>
      <c r="M29" s="15"/>
      <c r="N29" s="15"/>
    </row>
    <row r="30" spans="1:14" ht="20.25" customHeight="1" x14ac:dyDescent="0.25">
      <c r="A30" s="630" t="s">
        <v>22</v>
      </c>
      <c r="B30" s="15"/>
      <c r="C30" s="15"/>
      <c r="D30" s="15"/>
      <c r="E30" s="15"/>
      <c r="F30" s="15"/>
      <c r="G30" s="15"/>
      <c r="H30" s="15"/>
      <c r="I30" s="15"/>
      <c r="J30" s="15"/>
      <c r="K30" s="15"/>
      <c r="L30" s="15"/>
      <c r="M30" s="15"/>
      <c r="N30" s="15"/>
    </row>
    <row r="31" spans="1:14" ht="7.5" customHeight="1" x14ac:dyDescent="0.25">
      <c r="A31" s="23"/>
      <c r="B31" s="15"/>
      <c r="C31" s="15"/>
      <c r="D31" s="15"/>
      <c r="E31" s="15"/>
      <c r="F31" s="15"/>
      <c r="G31" s="15"/>
      <c r="H31" s="15"/>
      <c r="I31" s="15"/>
      <c r="J31" s="15"/>
      <c r="K31" s="15"/>
      <c r="L31" s="15"/>
      <c r="M31" s="15"/>
      <c r="N31" s="15"/>
    </row>
    <row r="32" spans="1:14" ht="30" customHeight="1" x14ac:dyDescent="0.25">
      <c r="A32" s="10" t="s">
        <v>497</v>
      </c>
      <c r="B32" s="15"/>
      <c r="C32" s="15"/>
      <c r="D32" s="15"/>
      <c r="E32" s="15"/>
      <c r="F32" s="15"/>
      <c r="G32" s="15"/>
      <c r="H32" s="15"/>
      <c r="I32" s="15"/>
      <c r="J32" s="15"/>
      <c r="K32" s="15"/>
      <c r="L32" s="15"/>
      <c r="M32" s="15"/>
      <c r="N32" s="15"/>
    </row>
    <row r="33" spans="1:14" ht="17.25" customHeight="1" x14ac:dyDescent="0.25">
      <c r="A33" s="12" t="s">
        <v>24</v>
      </c>
      <c r="B33" s="15"/>
      <c r="C33" s="15"/>
      <c r="D33" s="15"/>
      <c r="E33" s="15"/>
      <c r="F33" s="15"/>
      <c r="G33" s="15"/>
      <c r="H33" s="15"/>
      <c r="I33" s="15"/>
      <c r="J33" s="15"/>
      <c r="K33" s="15"/>
      <c r="L33" s="15"/>
      <c r="M33" s="15"/>
      <c r="N33" s="15"/>
    </row>
    <row r="34" spans="1:14" ht="17.25" customHeight="1" x14ac:dyDescent="0.25">
      <c r="A34" s="630" t="s">
        <v>25</v>
      </c>
      <c r="B34" s="15"/>
      <c r="C34" s="15"/>
      <c r="D34" s="15"/>
      <c r="E34" s="15"/>
      <c r="F34" s="15"/>
      <c r="G34" s="15"/>
      <c r="H34" s="15"/>
      <c r="I34" s="15"/>
      <c r="J34" s="15"/>
      <c r="K34" s="15"/>
      <c r="L34" s="15"/>
      <c r="M34" s="15"/>
      <c r="N34" s="15"/>
    </row>
    <row r="35" spans="1:14" ht="12.75" customHeight="1" x14ac:dyDescent="0.25">
      <c r="A35" s="11"/>
      <c r="B35" s="6"/>
      <c r="C35" s="6"/>
      <c r="D35" s="6"/>
      <c r="E35" s="6"/>
      <c r="F35" s="6"/>
      <c r="G35" s="6"/>
      <c r="H35" s="6"/>
      <c r="I35" s="6"/>
      <c r="J35" s="6"/>
      <c r="K35" s="6"/>
      <c r="L35" s="6"/>
      <c r="M35" s="6"/>
      <c r="N35" s="6"/>
    </row>
    <row r="36" spans="1:14" x14ac:dyDescent="0.25">
      <c r="A36" s="13" t="s">
        <v>3</v>
      </c>
      <c r="B36" s="19"/>
      <c r="C36" s="19"/>
      <c r="D36" s="19"/>
      <c r="E36" s="19"/>
      <c r="F36" s="19"/>
      <c r="G36" s="19"/>
      <c r="H36" s="19"/>
      <c r="I36" s="19"/>
      <c r="J36" s="19"/>
      <c r="K36" s="19"/>
      <c r="L36" s="19"/>
      <c r="M36" s="19"/>
      <c r="N36" s="19"/>
    </row>
    <row r="37" spans="1:14" x14ac:dyDescent="0.25">
      <c r="A37" s="3"/>
      <c r="B37" s="4"/>
      <c r="C37" s="4"/>
      <c r="D37" s="4"/>
      <c r="E37" s="4"/>
      <c r="F37" s="4"/>
      <c r="G37" s="4"/>
      <c r="H37" s="4"/>
      <c r="I37" s="4"/>
      <c r="J37" s="4"/>
      <c r="K37" s="4"/>
      <c r="L37" s="4"/>
      <c r="M37" s="4"/>
      <c r="N37" s="4"/>
    </row>
    <row r="38" spans="1:14" x14ac:dyDescent="0.25">
      <c r="A38" s="3"/>
      <c r="B38" s="4"/>
      <c r="C38" s="4"/>
      <c r="D38" s="4"/>
      <c r="E38" s="4"/>
      <c r="F38" s="4"/>
      <c r="G38" s="4"/>
      <c r="H38" s="4"/>
      <c r="I38" s="4"/>
      <c r="J38" s="4"/>
      <c r="K38" s="4"/>
      <c r="L38" s="4"/>
      <c r="M38" s="4"/>
    </row>
    <row r="39" spans="1:14" x14ac:dyDescent="0.25">
      <c r="A39" s="3"/>
      <c r="B39" s="4"/>
      <c r="C39" s="4"/>
      <c r="D39" s="4"/>
      <c r="E39" s="4"/>
      <c r="F39" s="4"/>
      <c r="G39" s="4"/>
      <c r="H39" s="4"/>
      <c r="I39" s="4"/>
      <c r="J39" s="4"/>
      <c r="K39" s="4"/>
      <c r="L39" s="4"/>
      <c r="M39" s="4"/>
    </row>
    <row r="40" spans="1:14" x14ac:dyDescent="0.25">
      <c r="A40" s="16"/>
      <c r="B40" s="4"/>
      <c r="C40" s="4"/>
      <c r="D40" s="4"/>
      <c r="E40" s="4"/>
      <c r="F40" s="4"/>
      <c r="G40" s="4"/>
      <c r="H40" s="4"/>
      <c r="I40" s="4"/>
      <c r="J40" s="4"/>
      <c r="K40" s="4"/>
      <c r="L40" s="4"/>
      <c r="M40" s="4"/>
    </row>
  </sheetData>
  <conditionalFormatting sqref="J3:J7 D3:D7 F3:F7 D17 F17 J17 B17">
    <cfRule type="containsText" dxfId="46" priority="32" operator="containsText" text="Y">
      <formula>NOT(ISERROR(SEARCH("Y",B3)))</formula>
    </cfRule>
  </conditionalFormatting>
  <conditionalFormatting sqref="B2 D2 F2 J2">
    <cfRule type="containsText" dxfId="45" priority="41" operator="containsText" text="Y">
      <formula>NOT(ISERROR(SEARCH("Y",B2)))</formula>
    </cfRule>
  </conditionalFormatting>
  <conditionalFormatting sqref="B1">
    <cfRule type="containsText" dxfId="44" priority="45" operator="containsText" text="Y">
      <formula>NOT(ISERROR(SEARCH("Y",B1)))</formula>
    </cfRule>
  </conditionalFormatting>
  <conditionalFormatting sqref="D1">
    <cfRule type="containsText" dxfId="43" priority="44" operator="containsText" text="Y">
      <formula>NOT(ISERROR(SEARCH("Y",D1)))</formula>
    </cfRule>
  </conditionalFormatting>
  <conditionalFormatting sqref="F1">
    <cfRule type="containsText" dxfId="42" priority="43" operator="containsText" text="Y">
      <formula>NOT(ISERROR(SEARCH("Y",F1)))</formula>
    </cfRule>
  </conditionalFormatting>
  <conditionalFormatting sqref="J1">
    <cfRule type="containsText" dxfId="41" priority="42" operator="containsText" text="Y">
      <formula>NOT(ISERROR(SEARCH("Y",J1)))</formula>
    </cfRule>
  </conditionalFormatting>
  <conditionalFormatting sqref="J11:J13">
    <cfRule type="containsText" dxfId="40" priority="37" operator="containsText" text="Y">
      <formula>NOT(ISERROR(SEARCH("Y",J11)))</formula>
    </cfRule>
  </conditionalFormatting>
  <conditionalFormatting sqref="J14">
    <cfRule type="containsText" dxfId="39" priority="33" operator="containsText" text="Y">
      <formula>NOT(ISERROR(SEARCH("Y",J14)))</formula>
    </cfRule>
  </conditionalFormatting>
  <conditionalFormatting sqref="F14">
    <cfRule type="containsText" dxfId="38" priority="34" operator="containsText" text="Y">
      <formula>NOT(ISERROR(SEARCH("Y",F14)))</formula>
    </cfRule>
  </conditionalFormatting>
  <conditionalFormatting sqref="B11:B13">
    <cfRule type="containsText" dxfId="37" priority="40" operator="containsText" text="Y">
      <formula>NOT(ISERROR(SEARCH("Y",B11)))</formula>
    </cfRule>
  </conditionalFormatting>
  <conditionalFormatting sqref="D11:D13">
    <cfRule type="containsText" dxfId="36" priority="39" operator="containsText" text="Y">
      <formula>NOT(ISERROR(SEARCH("Y",D11)))</formula>
    </cfRule>
  </conditionalFormatting>
  <conditionalFormatting sqref="F11:F13">
    <cfRule type="containsText" dxfId="35" priority="38" operator="containsText" text="Y">
      <formula>NOT(ISERROR(SEARCH("Y",F11)))</formula>
    </cfRule>
  </conditionalFormatting>
  <conditionalFormatting sqref="B14">
    <cfRule type="containsText" dxfId="34" priority="36" operator="containsText" text="Y">
      <formula>NOT(ISERROR(SEARCH("Y",B14)))</formula>
    </cfRule>
  </conditionalFormatting>
  <conditionalFormatting sqref="D14">
    <cfRule type="containsText" dxfId="33" priority="35" operator="containsText" text="Y">
      <formula>NOT(ISERROR(SEARCH("Y",D14)))</formula>
    </cfRule>
  </conditionalFormatting>
  <conditionalFormatting sqref="D19:D26 F19:F26 J19:J26 B19:B26">
    <cfRule type="containsText" dxfId="32" priority="6" operator="containsText" text="Y">
      <formula>NOT(ISERROR(SEARCH("Y",B19)))</formula>
    </cfRule>
  </conditionalFormatting>
  <conditionalFormatting sqref="D18 F18 J18 B18">
    <cfRule type="containsText" dxfId="31" priority="5" operator="containsText" text="Y">
      <formula>NOT(ISERROR(SEARCH("Y",B18)))</formula>
    </cfRule>
  </conditionalFormatting>
  <conditionalFormatting sqref="D15:D16 F15:F16 J15:J16 B15:B16">
    <cfRule type="containsText" dxfId="30" priority="1" operator="containsText" text="Y">
      <formula>NOT(ISERROR(SEARCH("Y",B15)))</formula>
    </cfRule>
  </conditionalFormatting>
  <hyperlinks>
    <hyperlink ref="A36" location="Contents!A1" display="back to contents"/>
    <hyperlink ref="A34" r:id="rId1"/>
    <hyperlink ref="A30" r:id="rId2"/>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8"/>
  <sheetViews>
    <sheetView showGridLines="0" topLeftCell="A28" zoomScale="80" zoomScaleNormal="80" workbookViewId="0">
      <selection activeCell="C2" sqref="C2"/>
    </sheetView>
  </sheetViews>
  <sheetFormatPr defaultColWidth="10.85546875" defaultRowHeight="12" x14ac:dyDescent="0.2"/>
  <cols>
    <col min="1" max="1" width="20.42578125" style="148" customWidth="1"/>
    <col min="2" max="2" width="32.28515625" style="148" customWidth="1"/>
    <col min="3" max="6" width="24.28515625" style="148" customWidth="1"/>
    <col min="7" max="7" width="12.140625" style="148" customWidth="1"/>
    <col min="8" max="16384" width="10.85546875" style="148"/>
  </cols>
  <sheetData>
    <row r="1" spans="1:7" s="81" customFormat="1" ht="35.25" customHeight="1" x14ac:dyDescent="0.4">
      <c r="A1" s="349" t="s">
        <v>499</v>
      </c>
      <c r="D1" s="147" t="s">
        <v>3</v>
      </c>
    </row>
    <row r="4" spans="1:7" ht="15" customHeight="1" x14ac:dyDescent="0.2">
      <c r="A4" s="144" t="s">
        <v>172</v>
      </c>
      <c r="B4" s="145"/>
      <c r="C4" s="146"/>
      <c r="D4" s="147" t="s">
        <v>3</v>
      </c>
      <c r="E4" s="145"/>
      <c r="F4" s="145"/>
      <c r="G4" s="146"/>
    </row>
    <row r="5" spans="1:7" x14ac:dyDescent="0.2">
      <c r="A5" s="149" t="s">
        <v>26</v>
      </c>
      <c r="B5" s="147"/>
      <c r="C5" s="147"/>
      <c r="D5" s="145"/>
      <c r="E5" s="145"/>
      <c r="F5" s="147"/>
      <c r="G5" s="147"/>
    </row>
    <row r="6" spans="1:7" x14ac:dyDescent="0.2">
      <c r="A6" s="149"/>
      <c r="B6" s="147"/>
      <c r="C6" s="147"/>
      <c r="D6" s="145"/>
      <c r="E6" s="145"/>
      <c r="F6" s="147"/>
      <c r="G6" s="147"/>
    </row>
    <row r="7" spans="1:7" x14ac:dyDescent="0.2">
      <c r="A7" s="170"/>
      <c r="B7" s="171"/>
      <c r="C7" s="172" t="s">
        <v>35</v>
      </c>
      <c r="D7" s="172" t="s">
        <v>36</v>
      </c>
      <c r="E7" s="172" t="s">
        <v>38</v>
      </c>
      <c r="F7" s="173" t="s">
        <v>37</v>
      </c>
      <c r="G7" s="145"/>
    </row>
    <row r="8" spans="1:7" x14ac:dyDescent="0.2">
      <c r="A8" s="675"/>
      <c r="B8" s="177" t="s">
        <v>27</v>
      </c>
      <c r="C8" s="178">
        <v>33</v>
      </c>
      <c r="D8" s="179">
        <v>4835486</v>
      </c>
      <c r="E8" s="180">
        <f>D8/$D$16*100</f>
        <v>37.423485950344535</v>
      </c>
      <c r="F8" s="181">
        <v>146529.87878787878</v>
      </c>
      <c r="G8" s="145"/>
    </row>
    <row r="9" spans="1:7" x14ac:dyDescent="0.2">
      <c r="A9" s="676"/>
      <c r="B9" s="138" t="s">
        <v>28</v>
      </c>
      <c r="C9" s="139">
        <v>13</v>
      </c>
      <c r="D9" s="140">
        <v>3359494.0000000005</v>
      </c>
      <c r="E9" s="137">
        <f t="shared" ref="E9:E16" si="0">D9/$D$16*100</f>
        <v>26.000277223275337</v>
      </c>
      <c r="F9" s="141">
        <v>258422.6153846154</v>
      </c>
      <c r="G9" s="145"/>
    </row>
    <row r="10" spans="1:7" x14ac:dyDescent="0.2">
      <c r="A10" s="676"/>
      <c r="B10" s="138" t="s">
        <v>29</v>
      </c>
      <c r="C10" s="139">
        <v>12</v>
      </c>
      <c r="D10" s="140">
        <v>2002096</v>
      </c>
      <c r="E10" s="137">
        <f t="shared" si="0"/>
        <v>15.494908169983532</v>
      </c>
      <c r="F10" s="141">
        <v>166841.33333333334</v>
      </c>
      <c r="G10" s="145"/>
    </row>
    <row r="11" spans="1:7" x14ac:dyDescent="0.2">
      <c r="A11" s="676"/>
      <c r="B11" s="138" t="s">
        <v>30</v>
      </c>
      <c r="C11" s="139">
        <v>15</v>
      </c>
      <c r="D11" s="140">
        <v>1171352</v>
      </c>
      <c r="E11" s="137">
        <f t="shared" si="0"/>
        <v>9.0654951983953573</v>
      </c>
      <c r="F11" s="141">
        <v>78090.133333333331</v>
      </c>
      <c r="G11" s="145"/>
    </row>
    <row r="12" spans="1:7" x14ac:dyDescent="0.2">
      <c r="A12" s="676"/>
      <c r="B12" s="138" t="s">
        <v>31</v>
      </c>
      <c r="C12" s="139">
        <v>11</v>
      </c>
      <c r="D12" s="140">
        <v>506159</v>
      </c>
      <c r="E12" s="137">
        <f t="shared" si="0"/>
        <v>3.9173382417280163</v>
      </c>
      <c r="F12" s="141">
        <v>46014.454545454544</v>
      </c>
      <c r="G12" s="145"/>
    </row>
    <row r="13" spans="1:7" x14ac:dyDescent="0.2">
      <c r="A13" s="676"/>
      <c r="B13" s="138" t="s">
        <v>32</v>
      </c>
      <c r="C13" s="139">
        <v>4</v>
      </c>
      <c r="D13" s="140">
        <v>408684</v>
      </c>
      <c r="E13" s="137">
        <f t="shared" si="0"/>
        <v>3.1629457581162694</v>
      </c>
      <c r="F13" s="141">
        <v>102171</v>
      </c>
      <c r="G13" s="145"/>
    </row>
    <row r="14" spans="1:7" x14ac:dyDescent="0.2">
      <c r="A14" s="676"/>
      <c r="B14" s="138" t="s">
        <v>33</v>
      </c>
      <c r="C14" s="139">
        <v>5</v>
      </c>
      <c r="D14" s="140">
        <v>344045</v>
      </c>
      <c r="E14" s="137">
        <f t="shared" si="0"/>
        <v>2.662682349568644</v>
      </c>
      <c r="F14" s="141">
        <v>68809</v>
      </c>
      <c r="G14" s="145"/>
    </row>
    <row r="15" spans="1:7" x14ac:dyDescent="0.2">
      <c r="A15" s="676"/>
      <c r="B15" s="182" t="s">
        <v>34</v>
      </c>
      <c r="C15" s="183">
        <v>4</v>
      </c>
      <c r="D15" s="184">
        <v>293677</v>
      </c>
      <c r="E15" s="185">
        <f t="shared" si="0"/>
        <v>2.2728671085883265</v>
      </c>
      <c r="F15" s="186">
        <v>73419.25</v>
      </c>
      <c r="G15" s="145"/>
    </row>
    <row r="16" spans="1:7" x14ac:dyDescent="0.2">
      <c r="A16" s="677"/>
      <c r="B16" s="187" t="s">
        <v>4</v>
      </c>
      <c r="C16" s="188">
        <v>97</v>
      </c>
      <c r="D16" s="189">
        <v>12920992.999999998</v>
      </c>
      <c r="E16" s="190">
        <f t="shared" si="0"/>
        <v>100</v>
      </c>
      <c r="F16" s="191">
        <v>133206.11340206183</v>
      </c>
      <c r="G16" s="145"/>
    </row>
    <row r="17" spans="1:7" x14ac:dyDescent="0.2">
      <c r="A17" s="174" t="s">
        <v>186</v>
      </c>
      <c r="B17" s="175"/>
      <c r="C17" s="175"/>
      <c r="D17" s="176"/>
      <c r="E17" s="176"/>
      <c r="F17" s="175"/>
      <c r="G17" s="147"/>
    </row>
    <row r="18" spans="1:7" x14ac:dyDescent="0.2">
      <c r="A18" s="149"/>
      <c r="B18" s="147"/>
      <c r="C18" s="147"/>
      <c r="D18" s="145"/>
      <c r="E18" s="145"/>
      <c r="F18" s="147"/>
      <c r="G18" s="147"/>
    </row>
    <row r="19" spans="1:7" x14ac:dyDescent="0.2">
      <c r="A19" s="150" t="s">
        <v>1</v>
      </c>
      <c r="B19" s="151"/>
      <c r="C19" s="152"/>
      <c r="D19" s="152"/>
      <c r="E19" s="152"/>
      <c r="F19" s="151"/>
      <c r="G19" s="152"/>
    </row>
    <row r="20" spans="1:7" ht="15" customHeight="1" x14ac:dyDescent="0.2">
      <c r="A20" s="153" t="s">
        <v>167</v>
      </c>
      <c r="B20" s="152"/>
      <c r="C20" s="152"/>
      <c r="D20" s="152"/>
      <c r="E20" s="152"/>
      <c r="F20" s="152"/>
      <c r="G20" s="152"/>
    </row>
    <row r="21" spans="1:7" ht="15" customHeight="1" x14ac:dyDescent="0.2">
      <c r="A21" s="154"/>
      <c r="B21" s="152"/>
      <c r="C21" s="152"/>
      <c r="D21" s="152"/>
      <c r="E21" s="152"/>
      <c r="F21" s="152"/>
      <c r="G21" s="152"/>
    </row>
    <row r="22" spans="1:7" ht="15" customHeight="1" x14ac:dyDescent="0.2">
      <c r="A22" s="154"/>
      <c r="B22" s="152"/>
      <c r="C22" s="152"/>
      <c r="D22" s="152"/>
      <c r="E22" s="152"/>
      <c r="F22" s="152"/>
      <c r="G22" s="152"/>
    </row>
    <row r="23" spans="1:7" ht="15" customHeight="1" x14ac:dyDescent="0.2">
      <c r="A23" s="155" t="s">
        <v>168</v>
      </c>
      <c r="C23" s="146"/>
      <c r="E23" s="147"/>
      <c r="G23" s="152"/>
    </row>
    <row r="24" spans="1:7" ht="15" customHeight="1" x14ac:dyDescent="0.2">
      <c r="A24" s="149" t="s">
        <v>26</v>
      </c>
      <c r="C24" s="146"/>
      <c r="D24" s="147"/>
      <c r="E24" s="147"/>
      <c r="G24" s="152"/>
    </row>
    <row r="25" spans="1:7" ht="14.25" customHeight="1" x14ac:dyDescent="0.2">
      <c r="A25" s="155"/>
      <c r="C25" s="146"/>
      <c r="D25" s="147"/>
      <c r="E25" s="147"/>
      <c r="G25" s="156"/>
    </row>
    <row r="26" spans="1:7" ht="27" customHeight="1" x14ac:dyDescent="0.2">
      <c r="A26" s="170"/>
      <c r="B26" s="171"/>
      <c r="C26" s="172" t="s">
        <v>35</v>
      </c>
      <c r="D26" s="172" t="s">
        <v>36</v>
      </c>
      <c r="E26" s="172" t="s">
        <v>38</v>
      </c>
      <c r="F26" s="173" t="s">
        <v>37</v>
      </c>
      <c r="G26" s="158"/>
    </row>
    <row r="27" spans="1:7" ht="15" customHeight="1" x14ac:dyDescent="0.2">
      <c r="A27" s="675"/>
      <c r="B27" s="177" t="s">
        <v>39</v>
      </c>
      <c r="C27" s="192">
        <v>63</v>
      </c>
      <c r="D27" s="179">
        <v>10116321.999999998</v>
      </c>
      <c r="E27" s="193">
        <v>78.293688418529442</v>
      </c>
      <c r="F27" s="181">
        <v>160576.53968253965</v>
      </c>
      <c r="G27" s="152"/>
    </row>
    <row r="28" spans="1:7" ht="13.35" customHeight="1" x14ac:dyDescent="0.2">
      <c r="A28" s="678"/>
      <c r="B28" s="138" t="s">
        <v>40</v>
      </c>
      <c r="C28" s="143">
        <v>13</v>
      </c>
      <c r="D28" s="140">
        <v>1504423</v>
      </c>
      <c r="E28" s="142">
        <v>11.643245995102699</v>
      </c>
      <c r="F28" s="141">
        <v>115724.84615384616</v>
      </c>
      <c r="G28" s="159"/>
    </row>
    <row r="29" spans="1:7" x14ac:dyDescent="0.2">
      <c r="A29" s="678"/>
      <c r="B29" s="138" t="s">
        <v>41</v>
      </c>
      <c r="C29" s="143">
        <v>4</v>
      </c>
      <c r="D29" s="140">
        <v>245480</v>
      </c>
      <c r="E29" s="142">
        <v>1.8998539818108409</v>
      </c>
      <c r="F29" s="141">
        <v>61370</v>
      </c>
      <c r="G29" s="159"/>
    </row>
    <row r="30" spans="1:7" ht="15" customHeight="1" x14ac:dyDescent="0.2">
      <c r="A30" s="678"/>
      <c r="B30" s="138" t="s">
        <v>42</v>
      </c>
      <c r="C30" s="143">
        <v>3</v>
      </c>
      <c r="D30" s="140">
        <v>242635</v>
      </c>
      <c r="E30" s="142">
        <v>1.8778355502553097</v>
      </c>
      <c r="F30" s="141">
        <v>80878.333333333328</v>
      </c>
      <c r="G30" s="152"/>
    </row>
    <row r="31" spans="1:7" ht="15" customHeight="1" x14ac:dyDescent="0.2">
      <c r="A31" s="678"/>
      <c r="B31" s="138" t="s">
        <v>43</v>
      </c>
      <c r="C31" s="143">
        <v>3</v>
      </c>
      <c r="D31" s="140">
        <v>217925</v>
      </c>
      <c r="E31" s="142">
        <v>1.6865963784671971</v>
      </c>
      <c r="F31" s="141">
        <v>72641.666666666672</v>
      </c>
      <c r="G31" s="152"/>
    </row>
    <row r="32" spans="1:7" ht="15" customHeight="1" x14ac:dyDescent="0.2">
      <c r="A32" s="678"/>
      <c r="B32" s="138" t="s">
        <v>44</v>
      </c>
      <c r="C32" s="143">
        <v>4</v>
      </c>
      <c r="D32" s="140">
        <v>200486</v>
      </c>
      <c r="E32" s="142">
        <v>1.5516299714735549</v>
      </c>
      <c r="F32" s="141">
        <v>50121.5</v>
      </c>
      <c r="G32" s="152"/>
    </row>
    <row r="33" spans="1:7" ht="15" customHeight="1" x14ac:dyDescent="0.2">
      <c r="A33" s="678"/>
      <c r="B33" s="138" t="s">
        <v>45</v>
      </c>
      <c r="C33" s="143">
        <v>1</v>
      </c>
      <c r="D33" s="140">
        <v>138486</v>
      </c>
      <c r="E33" s="142">
        <v>1.0717906897712894</v>
      </c>
      <c r="F33" s="141">
        <v>138486</v>
      </c>
      <c r="G33" s="152"/>
    </row>
    <row r="34" spans="1:7" ht="15" customHeight="1" x14ac:dyDescent="0.2">
      <c r="A34" s="678"/>
      <c r="B34" s="138" t="s">
        <v>46</v>
      </c>
      <c r="C34" s="143">
        <v>2</v>
      </c>
      <c r="D34" s="140">
        <v>118835</v>
      </c>
      <c r="E34" s="142">
        <v>0.919704855501431</v>
      </c>
      <c r="F34" s="141">
        <v>59417.5</v>
      </c>
      <c r="G34" s="152"/>
    </row>
    <row r="35" spans="1:7" ht="14.25" customHeight="1" x14ac:dyDescent="0.2">
      <c r="A35" s="678"/>
      <c r="B35" s="138" t="s">
        <v>47</v>
      </c>
      <c r="C35" s="143">
        <v>3</v>
      </c>
      <c r="D35" s="140">
        <v>100107</v>
      </c>
      <c r="E35" s="142">
        <v>0.77476243505433384</v>
      </c>
      <c r="F35" s="141">
        <v>33369</v>
      </c>
      <c r="G35" s="156"/>
    </row>
    <row r="36" spans="1:7" ht="15" customHeight="1" x14ac:dyDescent="0.2">
      <c r="A36" s="678"/>
      <c r="B36" s="182" t="s">
        <v>48</v>
      </c>
      <c r="C36" s="196">
        <v>1</v>
      </c>
      <c r="D36" s="184">
        <v>36294</v>
      </c>
      <c r="E36" s="197">
        <v>0.28089172403390361</v>
      </c>
      <c r="F36" s="186">
        <v>36294</v>
      </c>
      <c r="G36" s="158"/>
    </row>
    <row r="37" spans="1:7" ht="15" customHeight="1" x14ac:dyDescent="0.2">
      <c r="A37" s="679"/>
      <c r="B37" s="187" t="s">
        <v>4</v>
      </c>
      <c r="C37" s="198">
        <v>97</v>
      </c>
      <c r="D37" s="189">
        <v>12920992.999999998</v>
      </c>
      <c r="E37" s="199">
        <v>100</v>
      </c>
      <c r="F37" s="191">
        <v>133206.11340206183</v>
      </c>
      <c r="G37" s="152"/>
    </row>
    <row r="38" spans="1:7" ht="13.35" customHeight="1" x14ac:dyDescent="0.2">
      <c r="A38" s="176" t="s">
        <v>186</v>
      </c>
      <c r="B38" s="194"/>
      <c r="C38" s="195"/>
      <c r="D38" s="175"/>
      <c r="E38" s="175"/>
      <c r="F38" s="194"/>
      <c r="G38" s="159"/>
    </row>
    <row r="39" spans="1:7" x14ac:dyDescent="0.2">
      <c r="A39" s="155"/>
      <c r="C39" s="146"/>
      <c r="D39" s="147"/>
      <c r="E39" s="147"/>
      <c r="G39" s="159"/>
    </row>
    <row r="40" spans="1:7" ht="15" customHeight="1" x14ac:dyDescent="0.2">
      <c r="A40" s="150" t="s">
        <v>1</v>
      </c>
      <c r="B40" s="151"/>
      <c r="D40" s="151"/>
      <c r="E40" s="151"/>
      <c r="F40" s="151"/>
      <c r="G40" s="159"/>
    </row>
    <row r="41" spans="1:7" ht="15" customHeight="1" x14ac:dyDescent="0.2">
      <c r="A41" s="149" t="s">
        <v>49</v>
      </c>
      <c r="G41" s="152"/>
    </row>
    <row r="42" spans="1:7" ht="15" customHeight="1" x14ac:dyDescent="0.2">
      <c r="A42" s="145" t="s">
        <v>50</v>
      </c>
      <c r="B42" s="161"/>
      <c r="C42" s="161"/>
      <c r="D42" s="161"/>
      <c r="E42" s="161"/>
      <c r="F42" s="161"/>
      <c r="G42" s="152"/>
    </row>
    <row r="43" spans="1:7" ht="15" customHeight="1" x14ac:dyDescent="0.2">
      <c r="A43" s="145" t="s">
        <v>51</v>
      </c>
      <c r="B43" s="161"/>
      <c r="C43" s="161"/>
      <c r="D43" s="161"/>
      <c r="E43" s="161"/>
      <c r="F43" s="161"/>
      <c r="G43" s="152"/>
    </row>
    <row r="44" spans="1:7" ht="15" customHeight="1" x14ac:dyDescent="0.2">
      <c r="A44" s="145"/>
      <c r="B44" s="161"/>
      <c r="C44" s="161"/>
      <c r="D44" s="161"/>
      <c r="E44" s="161"/>
      <c r="F44" s="161"/>
      <c r="G44" s="152"/>
    </row>
    <row r="45" spans="1:7" ht="15" customHeight="1" x14ac:dyDescent="0.2">
      <c r="A45" s="154"/>
      <c r="B45" s="152"/>
      <c r="C45" s="152"/>
      <c r="D45" s="152"/>
      <c r="E45" s="152"/>
      <c r="F45" s="152"/>
      <c r="G45" s="152"/>
    </row>
    <row r="46" spans="1:7" ht="14.25" customHeight="1" x14ac:dyDescent="0.2">
      <c r="A46" s="155" t="s">
        <v>169</v>
      </c>
      <c r="B46" s="151"/>
      <c r="D46" s="147"/>
      <c r="E46" s="147"/>
      <c r="F46" s="145"/>
      <c r="G46" s="156"/>
    </row>
    <row r="47" spans="1:7" ht="14.25" customHeight="1" x14ac:dyDescent="0.2">
      <c r="A47" s="155"/>
      <c r="B47" s="151"/>
      <c r="C47" s="147"/>
      <c r="D47" s="145"/>
      <c r="E47" s="145"/>
      <c r="F47" s="145"/>
      <c r="G47" s="158"/>
    </row>
    <row r="48" spans="1:7" ht="39" customHeight="1" x14ac:dyDescent="0.2">
      <c r="A48" s="200"/>
      <c r="B48" s="201"/>
      <c r="C48" s="172" t="s">
        <v>35</v>
      </c>
      <c r="D48" s="172" t="s">
        <v>36</v>
      </c>
      <c r="E48" s="172" t="s">
        <v>38</v>
      </c>
      <c r="F48" s="173" t="s">
        <v>37</v>
      </c>
      <c r="G48" s="159"/>
    </row>
    <row r="49" spans="1:7" ht="15" customHeight="1" x14ac:dyDescent="0.2">
      <c r="A49" s="675"/>
      <c r="B49" s="177" t="s">
        <v>60</v>
      </c>
      <c r="C49" s="192">
        <v>51</v>
      </c>
      <c r="D49" s="179">
        <v>5984891.0000000009</v>
      </c>
      <c r="E49" s="179">
        <v>47.049154565930436</v>
      </c>
      <c r="F49" s="181">
        <v>117350.80392156864</v>
      </c>
      <c r="G49" s="159"/>
    </row>
    <row r="50" spans="1:7" ht="15" customHeight="1" x14ac:dyDescent="0.2">
      <c r="A50" s="676"/>
      <c r="B50" s="138" t="s">
        <v>52</v>
      </c>
      <c r="C50" s="143">
        <v>12</v>
      </c>
      <c r="D50" s="140">
        <v>3484267</v>
      </c>
      <c r="E50" s="140">
        <v>27.390944401822974</v>
      </c>
      <c r="F50" s="141">
        <v>290355.58333333331</v>
      </c>
      <c r="G50" s="159"/>
    </row>
    <row r="51" spans="1:7" ht="15" customHeight="1" x14ac:dyDescent="0.2">
      <c r="A51" s="676"/>
      <c r="B51" s="138" t="s">
        <v>53</v>
      </c>
      <c r="C51" s="143">
        <v>11</v>
      </c>
      <c r="D51" s="140">
        <v>1013429.0000000001</v>
      </c>
      <c r="E51" s="140">
        <v>7.9668915712243242</v>
      </c>
      <c r="F51" s="141">
        <v>92129.909090909103</v>
      </c>
      <c r="G51" s="159"/>
    </row>
    <row r="52" spans="1:7" ht="15" customHeight="1" x14ac:dyDescent="0.2">
      <c r="A52" s="676"/>
      <c r="B52" s="138" t="s">
        <v>54</v>
      </c>
      <c r="C52" s="143">
        <v>3</v>
      </c>
      <c r="D52" s="140">
        <v>137630</v>
      </c>
      <c r="E52" s="140">
        <v>1.0819537303033597</v>
      </c>
      <c r="F52" s="141">
        <v>45876.666666666664</v>
      </c>
      <c r="G52" s="152"/>
    </row>
    <row r="53" spans="1:7" ht="15" customHeight="1" x14ac:dyDescent="0.2">
      <c r="A53" s="676"/>
      <c r="B53" s="138" t="s">
        <v>55</v>
      </c>
      <c r="C53" s="143">
        <v>3</v>
      </c>
      <c r="D53" s="140">
        <v>93816</v>
      </c>
      <c r="E53" s="140">
        <v>0.7375177734661047</v>
      </c>
      <c r="F53" s="141">
        <v>31272</v>
      </c>
      <c r="G53" s="152"/>
    </row>
    <row r="54" spans="1:7" ht="15" customHeight="1" x14ac:dyDescent="0.2">
      <c r="A54" s="676"/>
      <c r="B54" s="138" t="s">
        <v>56</v>
      </c>
      <c r="C54" s="143">
        <v>1</v>
      </c>
      <c r="D54" s="140">
        <v>71445</v>
      </c>
      <c r="E54" s="140">
        <v>0.56165214169529565</v>
      </c>
      <c r="F54" s="141">
        <v>71445</v>
      </c>
      <c r="G54" s="152"/>
    </row>
    <row r="55" spans="1:7" ht="15" customHeight="1" x14ac:dyDescent="0.2">
      <c r="A55" s="676"/>
      <c r="B55" s="138" t="s">
        <v>57</v>
      </c>
      <c r="C55" s="143">
        <v>4</v>
      </c>
      <c r="D55" s="140">
        <v>181694</v>
      </c>
      <c r="E55" s="140">
        <v>1.4283550176105402</v>
      </c>
      <c r="F55" s="141">
        <v>45423.5</v>
      </c>
      <c r="G55" s="152"/>
    </row>
    <row r="56" spans="1:7" ht="15" customHeight="1" x14ac:dyDescent="0.2">
      <c r="A56" s="676"/>
      <c r="B56" s="138" t="s">
        <v>58</v>
      </c>
      <c r="C56" s="143">
        <v>1</v>
      </c>
      <c r="D56" s="140">
        <v>112308</v>
      </c>
      <c r="E56" s="140">
        <v>0.88288933766555067</v>
      </c>
      <c r="F56" s="141">
        <v>112308</v>
      </c>
      <c r="G56" s="156"/>
    </row>
    <row r="57" spans="1:7" ht="15" customHeight="1" x14ac:dyDescent="0.2">
      <c r="A57" s="676"/>
      <c r="B57" s="138" t="s">
        <v>59</v>
      </c>
      <c r="C57" s="143">
        <v>1</v>
      </c>
      <c r="D57" s="140">
        <v>94454</v>
      </c>
      <c r="E57" s="140">
        <v>0.74253329682535452</v>
      </c>
      <c r="F57" s="141">
        <v>94454</v>
      </c>
      <c r="G57" s="158"/>
    </row>
    <row r="58" spans="1:7" ht="15" customHeight="1" x14ac:dyDescent="0.2">
      <c r="A58" s="676"/>
      <c r="B58" s="203" t="s">
        <v>61</v>
      </c>
      <c r="C58" s="204">
        <v>6</v>
      </c>
      <c r="D58" s="205">
        <v>1546573</v>
      </c>
      <c r="E58" s="205">
        <v>12.158108163456063</v>
      </c>
      <c r="F58" s="206">
        <v>257762.16666666666</v>
      </c>
      <c r="G58" s="152"/>
    </row>
    <row r="59" spans="1:7" ht="15" customHeight="1" x14ac:dyDescent="0.2">
      <c r="A59" s="677"/>
      <c r="B59" s="187" t="s">
        <v>4</v>
      </c>
      <c r="C59" s="198">
        <v>93</v>
      </c>
      <c r="D59" s="189">
        <v>12720507</v>
      </c>
      <c r="E59" s="189">
        <v>100</v>
      </c>
      <c r="F59" s="191">
        <v>136779.64516129033</v>
      </c>
      <c r="G59" s="159"/>
    </row>
    <row r="60" spans="1:7" x14ac:dyDescent="0.2">
      <c r="A60" s="176" t="s">
        <v>186</v>
      </c>
      <c r="B60" s="202"/>
      <c r="C60" s="175"/>
      <c r="D60" s="176"/>
      <c r="E60" s="176"/>
      <c r="F60" s="176"/>
      <c r="G60" s="159"/>
    </row>
    <row r="61" spans="1:7" ht="15" customHeight="1" x14ac:dyDescent="0.2">
      <c r="B61" s="150"/>
      <c r="C61" s="150"/>
      <c r="D61" s="151"/>
      <c r="E61" s="151"/>
      <c r="F61" s="145"/>
      <c r="G61" s="160"/>
    </row>
    <row r="62" spans="1:7" ht="15" customHeight="1" x14ac:dyDescent="0.2">
      <c r="A62" s="150" t="s">
        <v>1</v>
      </c>
      <c r="B62" s="162"/>
      <c r="C62" s="159"/>
      <c r="D62" s="152"/>
      <c r="E62" s="152"/>
      <c r="F62" s="152"/>
      <c r="G62" s="152"/>
    </row>
    <row r="63" spans="1:7" ht="15" customHeight="1" x14ac:dyDescent="0.2">
      <c r="A63" s="149" t="s">
        <v>62</v>
      </c>
      <c r="B63" s="163"/>
      <c r="C63" s="152"/>
      <c r="D63" s="152"/>
      <c r="E63" s="152"/>
      <c r="F63" s="152"/>
      <c r="G63" s="152"/>
    </row>
    <row r="64" spans="1:7" ht="15" customHeight="1" x14ac:dyDescent="0.2">
      <c r="A64" s="149" t="s">
        <v>64</v>
      </c>
      <c r="B64" s="157"/>
      <c r="C64" s="156"/>
      <c r="D64" s="157"/>
      <c r="E64" s="157"/>
      <c r="F64" s="156"/>
      <c r="G64" s="152"/>
    </row>
    <row r="65" spans="1:7" ht="15" customHeight="1" x14ac:dyDescent="0.2">
      <c r="A65" s="149" t="s">
        <v>63</v>
      </c>
      <c r="B65" s="157"/>
      <c r="C65" s="164"/>
      <c r="D65" s="158"/>
      <c r="E65" s="158"/>
      <c r="F65" s="158"/>
      <c r="G65" s="152"/>
    </row>
    <row r="66" spans="1:7" ht="14.25" customHeight="1" x14ac:dyDescent="0.2">
      <c r="A66" s="165"/>
      <c r="B66" s="162"/>
      <c r="C66" s="159"/>
      <c r="D66" s="152"/>
      <c r="E66" s="152"/>
      <c r="F66" s="152"/>
      <c r="G66" s="156"/>
    </row>
    <row r="67" spans="1:7" ht="15" customHeight="1" x14ac:dyDescent="0.2">
      <c r="A67" s="166"/>
      <c r="B67" s="158"/>
      <c r="C67" s="158"/>
      <c r="D67" s="158"/>
      <c r="E67" s="158"/>
      <c r="F67" s="158"/>
      <c r="G67" s="158"/>
    </row>
    <row r="68" spans="1:7" ht="15" customHeight="1" x14ac:dyDescent="0.2">
      <c r="A68" s="155" t="s">
        <v>170</v>
      </c>
      <c r="B68" s="151"/>
      <c r="D68" s="147"/>
      <c r="E68" s="147"/>
      <c r="F68" s="145"/>
      <c r="G68" s="145"/>
    </row>
    <row r="69" spans="1:7" ht="13.35" customHeight="1" x14ac:dyDescent="0.2">
      <c r="A69" s="155"/>
      <c r="B69" s="151"/>
      <c r="C69" s="147"/>
      <c r="D69" s="145"/>
      <c r="E69" s="145"/>
      <c r="F69" s="145"/>
      <c r="G69" s="145"/>
    </row>
    <row r="70" spans="1:7" x14ac:dyDescent="0.2">
      <c r="A70" s="200"/>
      <c r="B70" s="201"/>
      <c r="C70" s="172" t="s">
        <v>35</v>
      </c>
      <c r="D70" s="172" t="s">
        <v>36</v>
      </c>
      <c r="E70" s="172" t="s">
        <v>38</v>
      </c>
      <c r="F70" s="173" t="s">
        <v>37</v>
      </c>
      <c r="G70" s="145"/>
    </row>
    <row r="71" spans="1:7" ht="15" customHeight="1" x14ac:dyDescent="0.2">
      <c r="A71" s="675"/>
      <c r="B71" s="177" t="s">
        <v>74</v>
      </c>
      <c r="C71" s="192">
        <v>4</v>
      </c>
      <c r="D71" s="179">
        <v>128755</v>
      </c>
      <c r="E71" s="207">
        <v>1.012184498621006</v>
      </c>
      <c r="F71" s="181">
        <v>32188.75</v>
      </c>
      <c r="G71" s="145"/>
    </row>
    <row r="72" spans="1:7" ht="15" customHeight="1" x14ac:dyDescent="0.2">
      <c r="A72" s="676"/>
      <c r="B72" s="182" t="s">
        <v>75</v>
      </c>
      <c r="C72" s="196">
        <v>89</v>
      </c>
      <c r="D72" s="184">
        <v>12591752.000000002</v>
      </c>
      <c r="E72" s="197">
        <v>98.987815501378989</v>
      </c>
      <c r="F72" s="186">
        <v>141480.35955056181</v>
      </c>
      <c r="G72" s="145"/>
    </row>
    <row r="73" spans="1:7" ht="15" customHeight="1" x14ac:dyDescent="0.2">
      <c r="A73" s="677"/>
      <c r="B73" s="187" t="s">
        <v>4</v>
      </c>
      <c r="C73" s="198">
        <v>93</v>
      </c>
      <c r="D73" s="189">
        <v>12720507.000000004</v>
      </c>
      <c r="E73" s="199">
        <v>100</v>
      </c>
      <c r="F73" s="191">
        <v>136779.64516129036</v>
      </c>
      <c r="G73" s="151"/>
    </row>
    <row r="74" spans="1:7" ht="15" customHeight="1" x14ac:dyDescent="0.2">
      <c r="A74" s="176" t="s">
        <v>186</v>
      </c>
      <c r="B74" s="208"/>
      <c r="C74" s="209"/>
      <c r="D74" s="210"/>
      <c r="E74" s="211"/>
      <c r="F74" s="176"/>
      <c r="G74" s="151"/>
    </row>
    <row r="75" spans="1:7" ht="13.9" customHeight="1" x14ac:dyDescent="0.2">
      <c r="B75" s="162"/>
      <c r="C75" s="159"/>
      <c r="D75" s="152"/>
      <c r="E75" s="152"/>
      <c r="F75" s="152"/>
      <c r="G75" s="152"/>
    </row>
    <row r="76" spans="1:7" ht="14.25" customHeight="1" x14ac:dyDescent="0.2">
      <c r="A76" s="148" t="s">
        <v>1</v>
      </c>
      <c r="B76" s="163"/>
      <c r="C76" s="152"/>
      <c r="D76" s="152"/>
      <c r="E76" s="152"/>
      <c r="F76" s="152"/>
      <c r="G76" s="152"/>
    </row>
    <row r="77" spans="1:7" ht="13.9" customHeight="1" x14ac:dyDescent="0.2">
      <c r="A77" s="149" t="s">
        <v>65</v>
      </c>
      <c r="B77" s="157"/>
      <c r="C77" s="156"/>
      <c r="D77" s="157"/>
      <c r="E77" s="157"/>
      <c r="F77" s="156"/>
      <c r="G77" s="157"/>
    </row>
    <row r="78" spans="1:7" ht="13.9" customHeight="1" x14ac:dyDescent="0.2">
      <c r="A78" s="149" t="s">
        <v>64</v>
      </c>
      <c r="B78" s="157"/>
      <c r="C78" s="164"/>
      <c r="D78" s="158"/>
      <c r="E78" s="158"/>
      <c r="F78" s="158"/>
      <c r="G78" s="158"/>
    </row>
    <row r="79" spans="1:7" ht="13.9" customHeight="1" x14ac:dyDescent="0.2">
      <c r="A79" s="149" t="s">
        <v>63</v>
      </c>
      <c r="B79" s="162"/>
      <c r="C79" s="159"/>
      <c r="D79" s="152"/>
      <c r="E79" s="152"/>
      <c r="F79" s="152"/>
      <c r="G79" s="152"/>
    </row>
    <row r="80" spans="1:7" ht="13.9" customHeight="1" x14ac:dyDescent="0.2">
      <c r="A80" s="167"/>
      <c r="B80" s="160"/>
      <c r="C80" s="160"/>
      <c r="D80" s="160"/>
      <c r="E80" s="160"/>
      <c r="F80" s="160"/>
      <c r="G80" s="160"/>
    </row>
    <row r="81" spans="1:7" ht="13.9" customHeight="1" x14ac:dyDescent="0.2">
      <c r="A81" s="145"/>
      <c r="B81" s="145"/>
      <c r="C81" s="145"/>
      <c r="D81" s="145"/>
      <c r="E81" s="145"/>
      <c r="F81" s="145"/>
      <c r="G81" s="145"/>
    </row>
    <row r="82" spans="1:7" ht="28.5" customHeight="1" x14ac:dyDescent="0.2">
      <c r="A82" s="155" t="s">
        <v>171</v>
      </c>
      <c r="B82" s="151"/>
      <c r="D82" s="147"/>
      <c r="E82" s="147"/>
      <c r="F82" s="145"/>
      <c r="G82" s="145"/>
    </row>
    <row r="83" spans="1:7" ht="13.9" customHeight="1" x14ac:dyDescent="0.2">
      <c r="A83" s="155"/>
      <c r="B83" s="151"/>
      <c r="C83" s="147"/>
      <c r="D83" s="145"/>
      <c r="E83" s="145"/>
      <c r="F83" s="145"/>
      <c r="G83" s="145"/>
    </row>
    <row r="84" spans="1:7" ht="38.25" customHeight="1" x14ac:dyDescent="0.2">
      <c r="A84" s="200"/>
      <c r="B84" s="201"/>
      <c r="C84" s="172" t="s">
        <v>35</v>
      </c>
      <c r="D84" s="172" t="s">
        <v>36</v>
      </c>
      <c r="E84" s="172" t="s">
        <v>38</v>
      </c>
      <c r="F84" s="173" t="s">
        <v>37</v>
      </c>
      <c r="G84" s="145"/>
    </row>
    <row r="85" spans="1:7" ht="13.9" customHeight="1" x14ac:dyDescent="0.2">
      <c r="A85" s="675" t="s">
        <v>66</v>
      </c>
      <c r="B85" s="177" t="s">
        <v>67</v>
      </c>
      <c r="C85" s="178">
        <v>14</v>
      </c>
      <c r="D85" s="179">
        <v>6222131</v>
      </c>
      <c r="E85" s="207">
        <v>48.1552075757645</v>
      </c>
      <c r="F85" s="181">
        <v>444437.92857142858</v>
      </c>
      <c r="G85" s="145"/>
    </row>
    <row r="86" spans="1:7" ht="13.9" customHeight="1" x14ac:dyDescent="0.2">
      <c r="A86" s="676"/>
      <c r="B86" s="138" t="s">
        <v>68</v>
      </c>
      <c r="C86" s="139">
        <v>44</v>
      </c>
      <c r="D86" s="140">
        <v>4629902.0000000009</v>
      </c>
      <c r="E86" s="142">
        <v>35.83240080696585</v>
      </c>
      <c r="F86" s="141">
        <v>105225.04545454547</v>
      </c>
      <c r="G86" s="145"/>
    </row>
    <row r="87" spans="1:7" ht="13.9" customHeight="1" x14ac:dyDescent="0.2">
      <c r="A87" s="676"/>
      <c r="B87" s="182" t="s">
        <v>69</v>
      </c>
      <c r="C87" s="183">
        <v>39</v>
      </c>
      <c r="D87" s="184">
        <v>2068960.0000000002</v>
      </c>
      <c r="E87" s="197">
        <v>16.012391617269667</v>
      </c>
      <c r="F87" s="186">
        <v>53050.256410256414</v>
      </c>
      <c r="G87" s="145"/>
    </row>
    <row r="88" spans="1:7" ht="13.9" customHeight="1" x14ac:dyDescent="0.2">
      <c r="A88" s="677"/>
      <c r="B88" s="187" t="s">
        <v>4</v>
      </c>
      <c r="C88" s="188">
        <v>97</v>
      </c>
      <c r="D88" s="189">
        <v>12920992.999999998</v>
      </c>
      <c r="E88" s="199">
        <v>100</v>
      </c>
      <c r="F88" s="191">
        <v>133206.11340206183</v>
      </c>
      <c r="G88" s="145"/>
    </row>
    <row r="89" spans="1:7" ht="13.9" customHeight="1" x14ac:dyDescent="0.2">
      <c r="A89" s="176" t="s">
        <v>186</v>
      </c>
      <c r="B89" s="212"/>
      <c r="C89" s="213"/>
      <c r="D89" s="214"/>
      <c r="E89" s="214"/>
      <c r="F89" s="214"/>
      <c r="G89" s="145"/>
    </row>
    <row r="90" spans="1:7" ht="13.9" customHeight="1" x14ac:dyDescent="0.2">
      <c r="B90" s="162"/>
      <c r="C90" s="159"/>
      <c r="D90" s="152"/>
      <c r="E90" s="152"/>
      <c r="F90" s="152"/>
      <c r="G90" s="145"/>
    </row>
    <row r="91" spans="1:7" ht="13.9" customHeight="1" x14ac:dyDescent="0.2">
      <c r="A91" s="168" t="s">
        <v>2</v>
      </c>
      <c r="B91" s="160"/>
      <c r="C91" s="160"/>
      <c r="D91" s="160"/>
      <c r="E91" s="160"/>
      <c r="F91" s="160"/>
      <c r="G91" s="145"/>
    </row>
    <row r="92" spans="1:7" ht="13.9" customHeight="1" x14ac:dyDescent="0.2">
      <c r="A92" s="149" t="s">
        <v>70</v>
      </c>
      <c r="B92" s="159"/>
      <c r="C92" s="159"/>
      <c r="D92" s="159"/>
      <c r="E92" s="159"/>
      <c r="F92" s="159"/>
      <c r="G92" s="145"/>
    </row>
    <row r="93" spans="1:7" ht="13.9" customHeight="1" x14ac:dyDescent="0.2">
      <c r="A93" s="149" t="s">
        <v>71</v>
      </c>
      <c r="B93" s="162"/>
      <c r="C93" s="159"/>
      <c r="D93" s="152"/>
      <c r="E93" s="152"/>
      <c r="F93" s="152"/>
      <c r="G93" s="145"/>
    </row>
    <row r="94" spans="1:7" ht="13.9" customHeight="1" x14ac:dyDescent="0.2">
      <c r="A94" s="145"/>
      <c r="B94" s="145"/>
      <c r="C94" s="145"/>
      <c r="D94" s="145"/>
      <c r="E94" s="145"/>
      <c r="F94" s="145"/>
      <c r="G94" s="145"/>
    </row>
    <row r="95" spans="1:7" ht="13.9" customHeight="1" x14ac:dyDescent="0.2">
      <c r="A95" s="145"/>
      <c r="B95" s="145"/>
      <c r="C95" s="145"/>
      <c r="D95" s="145"/>
      <c r="E95" s="145"/>
      <c r="F95" s="145"/>
      <c r="G95" s="145"/>
    </row>
    <row r="96" spans="1:7" ht="13.9" customHeight="1" x14ac:dyDescent="0.2">
      <c r="A96" s="145"/>
      <c r="B96" s="145"/>
      <c r="C96" s="145"/>
      <c r="D96" s="145"/>
      <c r="E96" s="145"/>
      <c r="F96" s="145"/>
      <c r="G96" s="145"/>
    </row>
    <row r="97" spans="1:7" ht="13.9" customHeight="1" x14ac:dyDescent="0.2">
      <c r="A97" s="145"/>
      <c r="B97" s="145"/>
      <c r="C97" s="145"/>
      <c r="D97" s="145"/>
      <c r="E97" s="145"/>
      <c r="F97" s="145"/>
      <c r="G97" s="145"/>
    </row>
    <row r="98" spans="1:7" ht="13.9" customHeight="1" x14ac:dyDescent="0.2">
      <c r="A98" s="145"/>
      <c r="B98" s="145"/>
      <c r="C98" s="145"/>
      <c r="D98" s="145"/>
      <c r="E98" s="145"/>
      <c r="F98" s="145"/>
      <c r="G98" s="145"/>
    </row>
    <row r="99" spans="1:7" ht="13.9" customHeight="1" x14ac:dyDescent="0.2">
      <c r="A99" s="145"/>
      <c r="B99" s="145"/>
      <c r="C99" s="145"/>
      <c r="D99" s="145"/>
      <c r="E99" s="145"/>
      <c r="F99" s="145"/>
      <c r="G99" s="145"/>
    </row>
    <row r="100" spans="1:7" x14ac:dyDescent="0.2">
      <c r="A100" s="150"/>
      <c r="B100" s="146"/>
      <c r="C100" s="146"/>
      <c r="D100" s="146"/>
      <c r="E100" s="146"/>
      <c r="F100" s="146"/>
      <c r="G100" s="146"/>
    </row>
    <row r="101" spans="1:7" x14ac:dyDescent="0.2">
      <c r="A101" s="150"/>
      <c r="B101" s="146"/>
      <c r="C101" s="146"/>
      <c r="D101" s="146"/>
      <c r="E101" s="146"/>
      <c r="F101" s="146"/>
      <c r="G101" s="146"/>
    </row>
    <row r="102" spans="1:7" x14ac:dyDescent="0.2">
      <c r="A102" s="150"/>
      <c r="B102" s="145"/>
      <c r="C102" s="169"/>
      <c r="D102" s="145"/>
      <c r="E102" s="145"/>
      <c r="F102" s="145"/>
      <c r="G102" s="169"/>
    </row>
    <row r="103" spans="1:7" x14ac:dyDescent="0.2">
      <c r="A103" s="150"/>
      <c r="B103" s="145"/>
      <c r="C103" s="169"/>
      <c r="D103" s="145"/>
      <c r="E103" s="145"/>
      <c r="F103" s="145"/>
      <c r="G103" s="169"/>
    </row>
    <row r="105" spans="1:7" x14ac:dyDescent="0.2">
      <c r="A105" s="150"/>
      <c r="B105" s="161"/>
      <c r="C105" s="161"/>
      <c r="D105" s="161"/>
      <c r="E105" s="161"/>
      <c r="F105" s="161"/>
      <c r="G105" s="161"/>
    </row>
    <row r="107" spans="1:7" x14ac:dyDescent="0.2">
      <c r="A107" s="150"/>
      <c r="B107" s="146"/>
      <c r="C107" s="146"/>
      <c r="D107" s="146"/>
      <c r="E107" s="146"/>
      <c r="F107" s="146"/>
      <c r="G107" s="146"/>
    </row>
    <row r="108" spans="1:7" x14ac:dyDescent="0.2">
      <c r="A108" s="150"/>
      <c r="B108" s="146"/>
      <c r="C108" s="146"/>
      <c r="D108" s="146"/>
      <c r="E108" s="146"/>
      <c r="F108" s="146"/>
      <c r="G108" s="146"/>
    </row>
  </sheetData>
  <mergeCells count="5">
    <mergeCell ref="A8:A16"/>
    <mergeCell ref="A27:A37"/>
    <mergeCell ref="A49:A59"/>
    <mergeCell ref="A71:A73"/>
    <mergeCell ref="A85:A88"/>
  </mergeCells>
  <conditionalFormatting sqref="C19 G19">
    <cfRule type="containsText" dxfId="29" priority="127" operator="containsText" text="Y">
      <formula>NOT(ISERROR(SEARCH("Y",C19)))</formula>
    </cfRule>
  </conditionalFormatting>
  <conditionalFormatting sqref="C40:C45">
    <cfRule type="containsText" dxfId="28" priority="116" operator="containsText" text="Y">
      <formula>NOT(ISERROR(SEARCH("Y",C40)))</formula>
    </cfRule>
  </conditionalFormatting>
  <conditionalFormatting sqref="C67">
    <cfRule type="containsText" dxfId="27" priority="112" operator="containsText" text="Y">
      <formula>NOT(ISERROR(SEARCH("Y",C67)))</formula>
    </cfRule>
  </conditionalFormatting>
  <conditionalFormatting sqref="C30:C34 C36:C37">
    <cfRule type="containsText" dxfId="26" priority="118" operator="containsText" text="Y">
      <formula>NOT(ISERROR(SEARCH("Y",C30)))</formula>
    </cfRule>
  </conditionalFormatting>
  <conditionalFormatting sqref="C30 C20">
    <cfRule type="containsText" dxfId="25" priority="126" operator="containsText" text="Y">
      <formula>NOT(ISERROR(SEARCH("Y",C20)))</formula>
    </cfRule>
  </conditionalFormatting>
  <conditionalFormatting sqref="C40">
    <cfRule type="containsText" dxfId="24" priority="124" operator="containsText" text="Y">
      <formula>NOT(ISERROR(SEARCH("Y",C40)))</formula>
    </cfRule>
  </conditionalFormatting>
  <conditionalFormatting sqref="C20:C24 C26:C27">
    <cfRule type="containsText" dxfId="23" priority="120" operator="containsText" text="Y">
      <formula>NOT(ISERROR(SEARCH("Y",C20)))</formula>
    </cfRule>
  </conditionalFormatting>
  <conditionalFormatting sqref="C25">
    <cfRule type="containsText" dxfId="22" priority="110" operator="containsText" text="Y">
      <formula>NOT(ISERROR(SEARCH("Y",C25)))</formula>
    </cfRule>
  </conditionalFormatting>
  <conditionalFormatting sqref="C35">
    <cfRule type="containsText" dxfId="21" priority="109" operator="containsText" text="Y">
      <formula>NOT(ISERROR(SEARCH("Y",C35)))</formula>
    </cfRule>
  </conditionalFormatting>
  <conditionalFormatting sqref="G40:G45 G47">
    <cfRule type="containsText" dxfId="20" priority="88" operator="containsText" text="Y">
      <formula>NOT(ISERROR(SEARCH("Y",G40)))</formula>
    </cfRule>
  </conditionalFormatting>
  <conditionalFormatting sqref="G51:G55 G57:G58">
    <cfRule type="containsText" dxfId="19" priority="87" operator="containsText" text="Y">
      <formula>NOT(ISERROR(SEARCH("Y",G51)))</formula>
    </cfRule>
  </conditionalFormatting>
  <conditionalFormatting sqref="G61:G65 G67">
    <cfRule type="containsText" dxfId="18" priority="86" operator="containsText" text="Y">
      <formula>NOT(ISERROR(SEARCH("Y",G61)))</formula>
    </cfRule>
  </conditionalFormatting>
  <conditionalFormatting sqref="G61">
    <cfRule type="containsText" dxfId="17" priority="92" operator="containsText" text="Y">
      <formula>NOT(ISERROR(SEARCH("Y",G61)))</formula>
    </cfRule>
  </conditionalFormatting>
  <conditionalFormatting sqref="G30 G20">
    <cfRule type="containsText" dxfId="16" priority="94" operator="containsText" text="Y">
      <formula>NOT(ISERROR(SEARCH("Y",G20)))</formula>
    </cfRule>
  </conditionalFormatting>
  <conditionalFormatting sqref="G40">
    <cfRule type="containsText" dxfId="15" priority="93" operator="containsText" text="Y">
      <formula>NOT(ISERROR(SEARCH("Y",G40)))</formula>
    </cfRule>
  </conditionalFormatting>
  <conditionalFormatting sqref="G51">
    <cfRule type="containsText" dxfId="14" priority="91" operator="containsText" text="Y">
      <formula>NOT(ISERROR(SEARCH("Y",G51)))</formula>
    </cfRule>
  </conditionalFormatting>
  <conditionalFormatting sqref="G20:G24 G26:G27">
    <cfRule type="containsText" dxfId="13" priority="90" operator="containsText" text="Y">
      <formula>NOT(ISERROR(SEARCH("Y",G20)))</formula>
    </cfRule>
  </conditionalFormatting>
  <conditionalFormatting sqref="G30:G34 G36:G37">
    <cfRule type="containsText" dxfId="12" priority="89" operator="containsText" text="Y">
      <formula>NOT(ISERROR(SEARCH("Y",G30)))</formula>
    </cfRule>
  </conditionalFormatting>
  <conditionalFormatting sqref="G25">
    <cfRule type="containsText" dxfId="11" priority="84" operator="containsText" text="Y">
      <formula>NOT(ISERROR(SEARCH("Y",G25)))</formula>
    </cfRule>
  </conditionalFormatting>
  <conditionalFormatting sqref="G35">
    <cfRule type="containsText" dxfId="10" priority="83" operator="containsText" text="Y">
      <formula>NOT(ISERROR(SEARCH("Y",G35)))</formula>
    </cfRule>
  </conditionalFormatting>
  <conditionalFormatting sqref="G46:G47">
    <cfRule type="containsText" dxfId="9" priority="82" operator="containsText" text="Y">
      <formula>NOT(ISERROR(SEARCH("Y",G46)))</formula>
    </cfRule>
  </conditionalFormatting>
  <conditionalFormatting sqref="G56">
    <cfRule type="containsText" dxfId="8" priority="81" operator="containsText" text="Y">
      <formula>NOT(ISERROR(SEARCH("Y",G56)))</formula>
    </cfRule>
  </conditionalFormatting>
  <conditionalFormatting sqref="G66">
    <cfRule type="containsText" dxfId="7" priority="80" operator="containsText" text="Y">
      <formula>NOT(ISERROR(SEARCH("Y",G66)))</formula>
    </cfRule>
  </conditionalFormatting>
  <conditionalFormatting sqref="C65:C66">
    <cfRule type="containsText" dxfId="6" priority="6" operator="containsText" text="Y">
      <formula>NOT(ISERROR(SEARCH("Y",C65)))</formula>
    </cfRule>
  </conditionalFormatting>
  <conditionalFormatting sqref="C93">
    <cfRule type="containsText" dxfId="5" priority="1" operator="containsText" text="Y">
      <formula>NOT(ISERROR(SEARCH("Y",C93)))</formula>
    </cfRule>
  </conditionalFormatting>
  <conditionalFormatting sqref="C62 B63">
    <cfRule type="containsText" dxfId="4" priority="7" operator="containsText" text="Y">
      <formula>NOT(ISERROR(SEARCH("Y",B62)))</formula>
    </cfRule>
  </conditionalFormatting>
  <conditionalFormatting sqref="G76 C75 B76">
    <cfRule type="containsText" dxfId="3" priority="5" operator="containsText" text="Y">
      <formula>NOT(ISERROR(SEARCH("Y",B75)))</formula>
    </cfRule>
  </conditionalFormatting>
  <conditionalFormatting sqref="C78:C79">
    <cfRule type="containsText" dxfId="2" priority="4" operator="containsText" text="Y">
      <formula>NOT(ISERROR(SEARCH("Y",C78)))</formula>
    </cfRule>
  </conditionalFormatting>
  <conditionalFormatting sqref="C93 C86 B87">
    <cfRule type="containsText" dxfId="1" priority="3" operator="containsText" text="Y">
      <formula>NOT(ISERROR(SEARCH("Y",B86)))</formula>
    </cfRule>
  </conditionalFormatting>
  <conditionalFormatting sqref="C89:C90">
    <cfRule type="containsText" dxfId="0" priority="2" operator="containsText" text="Y">
      <formula>NOT(ISERROR(SEARCH("Y",C89)))</formula>
    </cfRule>
  </conditionalFormatting>
  <hyperlinks>
    <hyperlink ref="D4" location="Contents!A1" display="back to contents"/>
    <hyperlink ref="D1" location="Contents!A1" display="back to content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8"/>
  <sheetViews>
    <sheetView topLeftCell="A172" zoomScale="80" zoomScaleNormal="80" workbookViewId="0">
      <selection activeCell="E171" sqref="E171"/>
    </sheetView>
  </sheetViews>
  <sheetFormatPr defaultRowHeight="15" customHeight="1" x14ac:dyDescent="0.2"/>
  <cols>
    <col min="1" max="1" width="16.85546875" style="81" customWidth="1"/>
    <col min="2" max="2" width="29.140625" style="81" customWidth="1"/>
    <col min="3" max="11" width="17.140625" style="81" customWidth="1"/>
    <col min="12" max="13" width="13.85546875" style="81" customWidth="1"/>
    <col min="14" max="16384" width="9.140625" style="81"/>
  </cols>
  <sheetData>
    <row r="1" spans="1:7" ht="35.25" customHeight="1" x14ac:dyDescent="0.4">
      <c r="A1" s="349" t="s">
        <v>402</v>
      </c>
      <c r="D1" s="147" t="s">
        <v>3</v>
      </c>
    </row>
    <row r="2" spans="1:7" ht="15" customHeight="1" x14ac:dyDescent="0.2">
      <c r="A2" s="104"/>
    </row>
    <row r="3" spans="1:7" ht="15" customHeight="1" x14ac:dyDescent="0.2">
      <c r="A3" s="105" t="s">
        <v>173</v>
      </c>
      <c r="B3" s="106"/>
      <c r="C3" s="106"/>
      <c r="D3" s="106"/>
      <c r="E3" s="106"/>
      <c r="F3" s="107"/>
    </row>
    <row r="4" spans="1:7" ht="15" customHeight="1" x14ac:dyDescent="0.2">
      <c r="A4" s="105"/>
      <c r="B4" s="106"/>
      <c r="C4" s="106"/>
      <c r="D4" s="106"/>
      <c r="E4" s="106"/>
      <c r="F4" s="107"/>
    </row>
    <row r="5" spans="1:7" ht="36" customHeight="1" x14ac:dyDescent="0.25">
      <c r="A5" s="727"/>
      <c r="B5" s="741"/>
      <c r="C5" s="342" t="s">
        <v>85</v>
      </c>
      <c r="D5" s="343" t="s">
        <v>84</v>
      </c>
      <c r="E5" s="343" t="s">
        <v>83</v>
      </c>
      <c r="F5" s="344" t="s">
        <v>82</v>
      </c>
      <c r="G5" s="345" t="s">
        <v>4</v>
      </c>
    </row>
    <row r="6" spans="1:7" ht="15" customHeight="1" x14ac:dyDescent="0.2">
      <c r="A6" s="688"/>
      <c r="B6" s="24" t="s">
        <v>32</v>
      </c>
      <c r="C6" s="25">
        <v>6</v>
      </c>
      <c r="D6" s="26">
        <v>0</v>
      </c>
      <c r="E6" s="26">
        <v>1</v>
      </c>
      <c r="F6" s="27">
        <v>1</v>
      </c>
      <c r="G6" s="27">
        <f t="shared" ref="G6:G14" si="0">SUM(C6:F6)</f>
        <v>8</v>
      </c>
    </row>
    <row r="7" spans="1:7" ht="15" customHeight="1" x14ac:dyDescent="0.2">
      <c r="A7" s="689"/>
      <c r="B7" s="28" t="s">
        <v>27</v>
      </c>
      <c r="C7" s="29">
        <v>77.999999999999986</v>
      </c>
      <c r="D7" s="30">
        <v>27.999999999999996</v>
      </c>
      <c r="E7" s="30">
        <v>6.0000000000000009</v>
      </c>
      <c r="F7" s="31">
        <v>64.000000000000014</v>
      </c>
      <c r="G7" s="31">
        <f t="shared" si="0"/>
        <v>176</v>
      </c>
    </row>
    <row r="8" spans="1:7" ht="15" customHeight="1" x14ac:dyDescent="0.2">
      <c r="A8" s="689"/>
      <c r="B8" s="28" t="s">
        <v>34</v>
      </c>
      <c r="C8" s="29">
        <v>2</v>
      </c>
      <c r="D8" s="30">
        <v>0</v>
      </c>
      <c r="E8" s="30">
        <v>3</v>
      </c>
      <c r="F8" s="31">
        <v>0</v>
      </c>
      <c r="G8" s="31">
        <f t="shared" si="0"/>
        <v>5</v>
      </c>
    </row>
    <row r="9" spans="1:7" ht="15" customHeight="1" x14ac:dyDescent="0.2">
      <c r="A9" s="689"/>
      <c r="B9" s="28" t="s">
        <v>29</v>
      </c>
      <c r="C9" s="29">
        <v>17.000000000000004</v>
      </c>
      <c r="D9" s="30">
        <v>8</v>
      </c>
      <c r="E9" s="30">
        <v>7</v>
      </c>
      <c r="F9" s="31">
        <v>20</v>
      </c>
      <c r="G9" s="31">
        <f t="shared" si="0"/>
        <v>52</v>
      </c>
    </row>
    <row r="10" spans="1:7" ht="15" customHeight="1" x14ac:dyDescent="0.2">
      <c r="A10" s="689"/>
      <c r="B10" s="28" t="s">
        <v>33</v>
      </c>
      <c r="C10" s="29">
        <v>10</v>
      </c>
      <c r="D10" s="30">
        <v>3</v>
      </c>
      <c r="E10" s="30">
        <v>10</v>
      </c>
      <c r="F10" s="31">
        <v>7</v>
      </c>
      <c r="G10" s="31">
        <f t="shared" si="0"/>
        <v>30</v>
      </c>
    </row>
    <row r="11" spans="1:7" ht="15" customHeight="1" x14ac:dyDescent="0.2">
      <c r="A11" s="689"/>
      <c r="B11" s="28" t="s">
        <v>28</v>
      </c>
      <c r="C11" s="29">
        <v>26.999999999999996</v>
      </c>
      <c r="D11" s="30">
        <v>3</v>
      </c>
      <c r="E11" s="30">
        <v>59.999999999999993</v>
      </c>
      <c r="F11" s="31">
        <v>46</v>
      </c>
      <c r="G11" s="31">
        <f t="shared" si="0"/>
        <v>136</v>
      </c>
    </row>
    <row r="12" spans="1:7" ht="15" customHeight="1" x14ac:dyDescent="0.2">
      <c r="A12" s="689"/>
      <c r="B12" s="28" t="s">
        <v>31</v>
      </c>
      <c r="C12" s="29">
        <v>11</v>
      </c>
      <c r="D12" s="30">
        <v>3.9999999999999996</v>
      </c>
      <c r="E12" s="30">
        <v>1.0000000000000002</v>
      </c>
      <c r="F12" s="31">
        <v>11</v>
      </c>
      <c r="G12" s="31">
        <f t="shared" si="0"/>
        <v>27</v>
      </c>
    </row>
    <row r="13" spans="1:7" ht="15" customHeight="1" x14ac:dyDescent="0.2">
      <c r="A13" s="689"/>
      <c r="B13" s="32" t="s">
        <v>30</v>
      </c>
      <c r="C13" s="33">
        <v>21.000000000000004</v>
      </c>
      <c r="D13" s="34">
        <v>8.0000000000000018</v>
      </c>
      <c r="E13" s="34">
        <v>0</v>
      </c>
      <c r="F13" s="35">
        <v>1</v>
      </c>
      <c r="G13" s="35">
        <f t="shared" si="0"/>
        <v>30.000000000000007</v>
      </c>
    </row>
    <row r="14" spans="1:7" ht="15" customHeight="1" x14ac:dyDescent="0.2">
      <c r="A14" s="726"/>
      <c r="B14" s="36" t="s">
        <v>4</v>
      </c>
      <c r="C14" s="37">
        <v>172</v>
      </c>
      <c r="D14" s="38">
        <v>54.000000000000021</v>
      </c>
      <c r="E14" s="38">
        <v>88.000000000000014</v>
      </c>
      <c r="F14" s="39">
        <v>150.00000000000003</v>
      </c>
      <c r="G14" s="39">
        <f t="shared" si="0"/>
        <v>464.00000000000011</v>
      </c>
    </row>
    <row r="15" spans="1:7" ht="15" customHeight="1" x14ac:dyDescent="0.2">
      <c r="A15" s="686" t="s">
        <v>77</v>
      </c>
      <c r="B15" s="723"/>
      <c r="C15" s="723"/>
      <c r="D15" s="723"/>
      <c r="E15" s="723"/>
      <c r="F15" s="724"/>
    </row>
    <row r="19" spans="1:8" ht="15" customHeight="1" x14ac:dyDescent="0.2">
      <c r="A19" s="105" t="s">
        <v>174</v>
      </c>
      <c r="B19" s="105"/>
      <c r="C19" s="105"/>
      <c r="D19" s="105"/>
      <c r="E19" s="105"/>
      <c r="F19" s="105"/>
    </row>
    <row r="20" spans="1:8" ht="15" customHeight="1" x14ac:dyDescent="0.2">
      <c r="A20" s="105"/>
      <c r="B20" s="105"/>
      <c r="C20" s="105"/>
      <c r="D20" s="105"/>
      <c r="E20" s="105"/>
      <c r="F20" s="105"/>
    </row>
    <row r="21" spans="1:8" ht="39" customHeight="1" x14ac:dyDescent="0.2">
      <c r="A21" s="712"/>
      <c r="B21" s="713"/>
      <c r="C21" s="342" t="s">
        <v>81</v>
      </c>
      <c r="D21" s="343" t="s">
        <v>80</v>
      </c>
      <c r="E21" s="343" t="s">
        <v>79</v>
      </c>
      <c r="F21" s="344" t="s">
        <v>78</v>
      </c>
      <c r="G21" s="345" t="s">
        <v>4</v>
      </c>
    </row>
    <row r="22" spans="1:8" ht="15" customHeight="1" x14ac:dyDescent="0.2">
      <c r="A22" s="688"/>
      <c r="B22" s="24" t="s">
        <v>32</v>
      </c>
      <c r="C22" s="25">
        <v>2</v>
      </c>
      <c r="D22" s="26">
        <v>0</v>
      </c>
      <c r="E22" s="26">
        <v>0</v>
      </c>
      <c r="F22" s="27">
        <v>6</v>
      </c>
      <c r="G22" s="27">
        <f t="shared" ref="G22:G30" si="1">SUM(C22:F22)</f>
        <v>8</v>
      </c>
    </row>
    <row r="23" spans="1:8" ht="15" customHeight="1" x14ac:dyDescent="0.2">
      <c r="A23" s="689"/>
      <c r="B23" s="28" t="s">
        <v>27</v>
      </c>
      <c r="C23" s="29">
        <v>18</v>
      </c>
      <c r="D23" s="30">
        <v>26</v>
      </c>
      <c r="E23" s="30">
        <v>50</v>
      </c>
      <c r="F23" s="31">
        <v>80</v>
      </c>
      <c r="G23" s="31">
        <f t="shared" si="1"/>
        <v>174</v>
      </c>
    </row>
    <row r="24" spans="1:8" ht="15" customHeight="1" x14ac:dyDescent="0.2">
      <c r="A24" s="689"/>
      <c r="B24" s="28" t="s">
        <v>34</v>
      </c>
      <c r="C24" s="29">
        <v>1</v>
      </c>
      <c r="D24" s="30">
        <v>0</v>
      </c>
      <c r="E24" s="30">
        <v>2</v>
      </c>
      <c r="F24" s="31">
        <v>1</v>
      </c>
      <c r="G24" s="31">
        <f t="shared" si="1"/>
        <v>4</v>
      </c>
    </row>
    <row r="25" spans="1:8" ht="15" customHeight="1" x14ac:dyDescent="0.2">
      <c r="A25" s="689"/>
      <c r="B25" s="28" t="s">
        <v>29</v>
      </c>
      <c r="C25" s="29">
        <v>2.9999999999999996</v>
      </c>
      <c r="D25" s="30">
        <v>1</v>
      </c>
      <c r="E25" s="30">
        <v>1</v>
      </c>
      <c r="F25" s="31">
        <v>55</v>
      </c>
      <c r="G25" s="31">
        <f t="shared" si="1"/>
        <v>60</v>
      </c>
    </row>
    <row r="26" spans="1:8" ht="15" customHeight="1" x14ac:dyDescent="0.2">
      <c r="A26" s="689"/>
      <c r="B26" s="28" t="s">
        <v>33</v>
      </c>
      <c r="C26" s="29">
        <v>1</v>
      </c>
      <c r="D26" s="30">
        <v>1</v>
      </c>
      <c r="E26" s="30">
        <v>5</v>
      </c>
      <c r="F26" s="31">
        <v>1</v>
      </c>
      <c r="G26" s="31">
        <f t="shared" si="1"/>
        <v>8</v>
      </c>
    </row>
    <row r="27" spans="1:8" ht="15" customHeight="1" x14ac:dyDescent="0.2">
      <c r="A27" s="689"/>
      <c r="B27" s="28" t="s">
        <v>28</v>
      </c>
      <c r="C27" s="29">
        <v>1.9999999999999998</v>
      </c>
      <c r="D27" s="30">
        <v>3</v>
      </c>
      <c r="E27" s="30">
        <v>5</v>
      </c>
      <c r="F27" s="31">
        <v>21.000000000000004</v>
      </c>
      <c r="G27" s="31">
        <f t="shared" si="1"/>
        <v>31.000000000000004</v>
      </c>
    </row>
    <row r="28" spans="1:8" ht="15" customHeight="1" x14ac:dyDescent="0.2">
      <c r="A28" s="689"/>
      <c r="B28" s="28" t="s">
        <v>31</v>
      </c>
      <c r="C28" s="29">
        <v>5</v>
      </c>
      <c r="D28" s="30">
        <v>1.0000000000000002</v>
      </c>
      <c r="E28" s="30">
        <v>24</v>
      </c>
      <c r="F28" s="31">
        <v>20</v>
      </c>
      <c r="G28" s="31">
        <f t="shared" si="1"/>
        <v>50</v>
      </c>
    </row>
    <row r="29" spans="1:8" ht="15" customHeight="1" x14ac:dyDescent="0.2">
      <c r="A29" s="689"/>
      <c r="B29" s="32" t="s">
        <v>30</v>
      </c>
      <c r="C29" s="33">
        <v>3</v>
      </c>
      <c r="D29" s="34">
        <v>10</v>
      </c>
      <c r="E29" s="34">
        <v>4.0000000000000009</v>
      </c>
      <c r="F29" s="35">
        <v>13.999999999999998</v>
      </c>
      <c r="G29" s="35">
        <f t="shared" si="1"/>
        <v>31</v>
      </c>
    </row>
    <row r="30" spans="1:8" ht="15" customHeight="1" x14ac:dyDescent="0.2">
      <c r="A30" s="726"/>
      <c r="B30" s="36" t="s">
        <v>4</v>
      </c>
      <c r="C30" s="37">
        <v>35</v>
      </c>
      <c r="D30" s="38">
        <v>42.000000000000007</v>
      </c>
      <c r="E30" s="38">
        <v>91.000000000000014</v>
      </c>
      <c r="F30" s="39">
        <v>198.00000000000003</v>
      </c>
      <c r="G30" s="39">
        <f t="shared" si="1"/>
        <v>366</v>
      </c>
      <c r="H30" s="108"/>
    </row>
    <row r="31" spans="1:8" ht="15" customHeight="1" x14ac:dyDescent="0.2">
      <c r="A31" s="686" t="s">
        <v>77</v>
      </c>
      <c r="B31" s="723"/>
      <c r="C31" s="723"/>
      <c r="D31" s="723"/>
      <c r="E31" s="723"/>
      <c r="F31" s="724"/>
    </row>
    <row r="32" spans="1:8" ht="15" customHeight="1" x14ac:dyDescent="0.2">
      <c r="A32" s="95"/>
      <c r="B32" s="96"/>
      <c r="C32" s="96"/>
      <c r="D32" s="96"/>
      <c r="E32" s="96"/>
      <c r="F32" s="97"/>
    </row>
    <row r="35" spans="1:7" ht="15" customHeight="1" x14ac:dyDescent="0.2">
      <c r="A35" s="685" t="s">
        <v>405</v>
      </c>
      <c r="B35" s="715"/>
      <c r="C35" s="715"/>
      <c r="D35" s="715"/>
      <c r="E35" s="716"/>
    </row>
    <row r="36" spans="1:7" ht="15" customHeight="1" x14ac:dyDescent="0.2">
      <c r="A36" s="109"/>
      <c r="B36" s="110"/>
      <c r="C36" s="110"/>
      <c r="D36" s="110"/>
      <c r="E36" s="111"/>
    </row>
    <row r="37" spans="1:7" ht="21.75" customHeight="1" x14ac:dyDescent="0.2">
      <c r="A37" s="712"/>
      <c r="B37" s="713"/>
      <c r="C37" s="342" t="s">
        <v>86</v>
      </c>
      <c r="D37" s="343" t="s">
        <v>87</v>
      </c>
      <c r="E37" s="343" t="s">
        <v>88</v>
      </c>
      <c r="F37" s="344" t="s">
        <v>89</v>
      </c>
      <c r="G37" s="345" t="s">
        <v>4</v>
      </c>
    </row>
    <row r="38" spans="1:7" ht="15" customHeight="1" x14ac:dyDescent="0.2">
      <c r="A38" s="688"/>
      <c r="B38" s="24" t="s">
        <v>32</v>
      </c>
      <c r="C38" s="25">
        <f t="shared" ref="C38:F46" si="2">C6+C22</f>
        <v>8</v>
      </c>
      <c r="D38" s="26">
        <f t="shared" si="2"/>
        <v>0</v>
      </c>
      <c r="E38" s="26">
        <f t="shared" si="2"/>
        <v>1</v>
      </c>
      <c r="F38" s="27">
        <f t="shared" si="2"/>
        <v>7</v>
      </c>
      <c r="G38" s="27">
        <f t="shared" ref="G38:G46" si="3">SUM(C38:F38)</f>
        <v>16</v>
      </c>
    </row>
    <row r="39" spans="1:7" ht="15" customHeight="1" x14ac:dyDescent="0.2">
      <c r="A39" s="689"/>
      <c r="B39" s="28" t="s">
        <v>27</v>
      </c>
      <c r="C39" s="29">
        <f t="shared" si="2"/>
        <v>95.999999999999986</v>
      </c>
      <c r="D39" s="30">
        <f t="shared" si="2"/>
        <v>54</v>
      </c>
      <c r="E39" s="30">
        <f t="shared" si="2"/>
        <v>56</v>
      </c>
      <c r="F39" s="31">
        <f t="shared" si="2"/>
        <v>144</v>
      </c>
      <c r="G39" s="31">
        <f t="shared" si="3"/>
        <v>350</v>
      </c>
    </row>
    <row r="40" spans="1:7" ht="15" customHeight="1" x14ac:dyDescent="0.2">
      <c r="A40" s="689"/>
      <c r="B40" s="28" t="s">
        <v>34</v>
      </c>
      <c r="C40" s="29">
        <f t="shared" si="2"/>
        <v>3</v>
      </c>
      <c r="D40" s="30">
        <f t="shared" si="2"/>
        <v>0</v>
      </c>
      <c r="E40" s="30">
        <f t="shared" si="2"/>
        <v>5</v>
      </c>
      <c r="F40" s="31">
        <f t="shared" si="2"/>
        <v>1</v>
      </c>
      <c r="G40" s="31">
        <f t="shared" si="3"/>
        <v>9</v>
      </c>
    </row>
    <row r="41" spans="1:7" ht="15" customHeight="1" x14ac:dyDescent="0.2">
      <c r="A41" s="689"/>
      <c r="B41" s="28" t="s">
        <v>29</v>
      </c>
      <c r="C41" s="29">
        <f t="shared" si="2"/>
        <v>20.000000000000004</v>
      </c>
      <c r="D41" s="30">
        <f t="shared" si="2"/>
        <v>9</v>
      </c>
      <c r="E41" s="30">
        <f t="shared" si="2"/>
        <v>8</v>
      </c>
      <c r="F41" s="31">
        <f t="shared" si="2"/>
        <v>75</v>
      </c>
      <c r="G41" s="31">
        <f t="shared" si="3"/>
        <v>112</v>
      </c>
    </row>
    <row r="42" spans="1:7" ht="15" customHeight="1" x14ac:dyDescent="0.2">
      <c r="A42" s="689"/>
      <c r="B42" s="28" t="s">
        <v>33</v>
      </c>
      <c r="C42" s="29">
        <f t="shared" si="2"/>
        <v>11</v>
      </c>
      <c r="D42" s="30">
        <f t="shared" si="2"/>
        <v>4</v>
      </c>
      <c r="E42" s="30">
        <f t="shared" si="2"/>
        <v>15</v>
      </c>
      <c r="F42" s="31">
        <f t="shared" si="2"/>
        <v>8</v>
      </c>
      <c r="G42" s="31">
        <f t="shared" si="3"/>
        <v>38</v>
      </c>
    </row>
    <row r="43" spans="1:7" ht="15" customHeight="1" x14ac:dyDescent="0.2">
      <c r="A43" s="689"/>
      <c r="B43" s="28" t="s">
        <v>28</v>
      </c>
      <c r="C43" s="29">
        <f t="shared" si="2"/>
        <v>28.999999999999996</v>
      </c>
      <c r="D43" s="30">
        <f t="shared" si="2"/>
        <v>6</v>
      </c>
      <c r="E43" s="30">
        <f t="shared" si="2"/>
        <v>65</v>
      </c>
      <c r="F43" s="31">
        <f t="shared" si="2"/>
        <v>67</v>
      </c>
      <c r="G43" s="31">
        <f t="shared" si="3"/>
        <v>167</v>
      </c>
    </row>
    <row r="44" spans="1:7" ht="15" customHeight="1" x14ac:dyDescent="0.2">
      <c r="A44" s="689"/>
      <c r="B44" s="28" t="s">
        <v>31</v>
      </c>
      <c r="C44" s="29">
        <f t="shared" si="2"/>
        <v>16</v>
      </c>
      <c r="D44" s="30">
        <f t="shared" si="2"/>
        <v>5</v>
      </c>
      <c r="E44" s="30">
        <f t="shared" si="2"/>
        <v>25</v>
      </c>
      <c r="F44" s="31">
        <f t="shared" si="2"/>
        <v>31</v>
      </c>
      <c r="G44" s="31">
        <f t="shared" si="3"/>
        <v>77</v>
      </c>
    </row>
    <row r="45" spans="1:7" ht="15" customHeight="1" x14ac:dyDescent="0.2">
      <c r="A45" s="689"/>
      <c r="B45" s="32" t="s">
        <v>30</v>
      </c>
      <c r="C45" s="33">
        <f t="shared" si="2"/>
        <v>24.000000000000004</v>
      </c>
      <c r="D45" s="34">
        <f t="shared" si="2"/>
        <v>18</v>
      </c>
      <c r="E45" s="34">
        <f t="shared" si="2"/>
        <v>4.0000000000000009</v>
      </c>
      <c r="F45" s="35">
        <f t="shared" si="2"/>
        <v>14.999999999999998</v>
      </c>
      <c r="G45" s="35">
        <f t="shared" si="3"/>
        <v>61</v>
      </c>
    </row>
    <row r="46" spans="1:7" ht="15" customHeight="1" x14ac:dyDescent="0.2">
      <c r="A46" s="726"/>
      <c r="B46" s="36" t="s">
        <v>4</v>
      </c>
      <c r="C46" s="37">
        <f t="shared" si="2"/>
        <v>207</v>
      </c>
      <c r="D46" s="38">
        <f t="shared" si="2"/>
        <v>96.000000000000028</v>
      </c>
      <c r="E46" s="38">
        <f t="shared" si="2"/>
        <v>179.00000000000003</v>
      </c>
      <c r="F46" s="39">
        <f t="shared" si="2"/>
        <v>348.00000000000006</v>
      </c>
      <c r="G46" s="39">
        <f t="shared" si="3"/>
        <v>830</v>
      </c>
    </row>
    <row r="47" spans="1:7" ht="15" customHeight="1" x14ac:dyDescent="0.2">
      <c r="A47" s="686" t="s">
        <v>77</v>
      </c>
      <c r="B47" s="723"/>
      <c r="C47" s="723"/>
      <c r="D47" s="723"/>
      <c r="E47" s="723"/>
      <c r="F47" s="724"/>
    </row>
    <row r="48" spans="1:7" ht="15" customHeight="1" x14ac:dyDescent="0.2">
      <c r="A48" s="95"/>
      <c r="B48" s="96"/>
      <c r="C48" s="96"/>
      <c r="D48" s="96"/>
      <c r="E48" s="96"/>
      <c r="F48" s="97"/>
    </row>
    <row r="49" spans="1:8" ht="15" customHeight="1" x14ac:dyDescent="0.2">
      <c r="A49" s="95"/>
      <c r="B49" s="96"/>
      <c r="C49" s="96"/>
      <c r="D49" s="96"/>
      <c r="E49" s="96"/>
      <c r="F49" s="97"/>
    </row>
    <row r="50" spans="1:8" ht="15" customHeight="1" x14ac:dyDescent="0.2">
      <c r="A50" s="95"/>
      <c r="B50" s="96"/>
      <c r="C50" s="96"/>
      <c r="D50" s="96"/>
      <c r="E50" s="96"/>
      <c r="F50" s="97"/>
    </row>
    <row r="51" spans="1:8" ht="15" customHeight="1" x14ac:dyDescent="0.2">
      <c r="A51" s="95"/>
      <c r="B51" s="96"/>
      <c r="C51" s="96"/>
      <c r="D51" s="96"/>
      <c r="E51" s="96"/>
      <c r="F51" s="97"/>
    </row>
    <row r="52" spans="1:8" ht="15" customHeight="1" x14ac:dyDescent="0.2">
      <c r="A52" s="215" t="s">
        <v>175</v>
      </c>
      <c r="B52" s="216"/>
      <c r="C52" s="216"/>
      <c r="D52" s="216"/>
      <c r="E52" s="217"/>
      <c r="F52" s="218"/>
      <c r="G52" s="218"/>
      <c r="H52" s="218"/>
    </row>
    <row r="54" spans="1:8" ht="19.5" customHeight="1" x14ac:dyDescent="0.2">
      <c r="A54" s="712"/>
      <c r="B54" s="713"/>
      <c r="C54" s="342" t="s">
        <v>90</v>
      </c>
      <c r="D54" s="344" t="s">
        <v>91</v>
      </c>
      <c r="E54" s="344" t="s">
        <v>401</v>
      </c>
      <c r="F54" s="344" t="s">
        <v>92</v>
      </c>
    </row>
    <row r="55" spans="1:8" ht="15" customHeight="1" x14ac:dyDescent="0.2">
      <c r="A55" s="688"/>
      <c r="B55" s="24" t="s">
        <v>32</v>
      </c>
      <c r="C55" s="40">
        <v>15</v>
      </c>
      <c r="D55" s="40">
        <v>16</v>
      </c>
      <c r="E55" s="331">
        <v>1</v>
      </c>
      <c r="F55" s="40">
        <f t="shared" ref="F55:F63" si="4">((D55-C55)/C55)*100</f>
        <v>6.666666666666667</v>
      </c>
    </row>
    <row r="56" spans="1:8" ht="15" customHeight="1" x14ac:dyDescent="0.2">
      <c r="A56" s="689"/>
      <c r="B56" s="28" t="s">
        <v>27</v>
      </c>
      <c r="C56" s="41">
        <v>352</v>
      </c>
      <c r="D56" s="41">
        <v>350</v>
      </c>
      <c r="E56" s="81">
        <v>-2</v>
      </c>
      <c r="F56" s="41">
        <f t="shared" si="4"/>
        <v>-0.56818181818181823</v>
      </c>
    </row>
    <row r="57" spans="1:8" ht="15" customHeight="1" x14ac:dyDescent="0.2">
      <c r="A57" s="689"/>
      <c r="B57" s="28" t="s">
        <v>34</v>
      </c>
      <c r="C57" s="41">
        <v>12</v>
      </c>
      <c r="D57" s="41">
        <v>9</v>
      </c>
      <c r="E57" s="81">
        <v>-3</v>
      </c>
      <c r="F57" s="41">
        <f t="shared" si="4"/>
        <v>-25</v>
      </c>
    </row>
    <row r="58" spans="1:8" ht="15" customHeight="1" x14ac:dyDescent="0.2">
      <c r="A58" s="689"/>
      <c r="B58" s="28" t="s">
        <v>29</v>
      </c>
      <c r="C58" s="41">
        <v>138.00000000000003</v>
      </c>
      <c r="D58" s="41">
        <v>112</v>
      </c>
      <c r="E58" s="81">
        <v>-26.000000000000028</v>
      </c>
      <c r="F58" s="41">
        <f t="shared" si="4"/>
        <v>-18.840579710144944</v>
      </c>
    </row>
    <row r="59" spans="1:8" ht="15" customHeight="1" x14ac:dyDescent="0.2">
      <c r="A59" s="689"/>
      <c r="B59" s="28" t="s">
        <v>33</v>
      </c>
      <c r="C59" s="41">
        <v>44</v>
      </c>
      <c r="D59" s="41">
        <v>38</v>
      </c>
      <c r="E59" s="81">
        <v>-6</v>
      </c>
      <c r="F59" s="41">
        <f t="shared" si="4"/>
        <v>-13.636363636363635</v>
      </c>
    </row>
    <row r="60" spans="1:8" ht="15" customHeight="1" x14ac:dyDescent="0.2">
      <c r="A60" s="689"/>
      <c r="B60" s="28" t="s">
        <v>28</v>
      </c>
      <c r="C60" s="41">
        <v>166.99999999999997</v>
      </c>
      <c r="D60" s="41">
        <v>166.99999999999997</v>
      </c>
      <c r="E60" s="81">
        <v>0</v>
      </c>
      <c r="F60" s="41">
        <f t="shared" si="4"/>
        <v>0</v>
      </c>
    </row>
    <row r="61" spans="1:8" ht="15" customHeight="1" x14ac:dyDescent="0.2">
      <c r="A61" s="689"/>
      <c r="B61" s="28" t="s">
        <v>31</v>
      </c>
      <c r="C61" s="41">
        <v>105.99999999999999</v>
      </c>
      <c r="D61" s="41">
        <v>77.000000000000014</v>
      </c>
      <c r="E61" s="81">
        <v>-28.999999999999972</v>
      </c>
      <c r="F61" s="41">
        <f t="shared" si="4"/>
        <v>-27.358490566037712</v>
      </c>
    </row>
    <row r="62" spans="1:8" ht="15" customHeight="1" x14ac:dyDescent="0.2">
      <c r="A62" s="689"/>
      <c r="B62" s="32" t="s">
        <v>30</v>
      </c>
      <c r="C62" s="41">
        <v>78</v>
      </c>
      <c r="D62" s="41">
        <v>61</v>
      </c>
      <c r="E62" s="81">
        <v>-17</v>
      </c>
      <c r="F62" s="41">
        <f t="shared" si="4"/>
        <v>-21.794871794871796</v>
      </c>
    </row>
    <row r="63" spans="1:8" ht="15" customHeight="1" x14ac:dyDescent="0.2">
      <c r="A63" s="726"/>
      <c r="B63" s="120" t="s">
        <v>4</v>
      </c>
      <c r="C63" s="346">
        <v>912</v>
      </c>
      <c r="D63" s="346">
        <v>830</v>
      </c>
      <c r="E63" s="348">
        <v>-82</v>
      </c>
      <c r="F63" s="347">
        <f t="shared" si="4"/>
        <v>-8.9912280701754383</v>
      </c>
    </row>
    <row r="64" spans="1:8" ht="15" customHeight="1" x14ac:dyDescent="0.2">
      <c r="A64" s="686" t="s">
        <v>77</v>
      </c>
      <c r="B64" s="723"/>
      <c r="C64" s="723"/>
      <c r="D64" s="724"/>
    </row>
    <row r="68" spans="1:7" ht="15" customHeight="1" x14ac:dyDescent="0.2">
      <c r="A68" s="105" t="s">
        <v>176</v>
      </c>
      <c r="B68" s="106"/>
      <c r="C68" s="106"/>
      <c r="D68" s="106"/>
      <c r="E68" s="106"/>
      <c r="F68" s="107"/>
    </row>
    <row r="69" spans="1:7" ht="15" customHeight="1" x14ac:dyDescent="0.2">
      <c r="A69" s="105"/>
      <c r="B69" s="106"/>
      <c r="C69" s="106"/>
      <c r="D69" s="106"/>
      <c r="E69" s="106"/>
      <c r="F69" s="107"/>
    </row>
    <row r="70" spans="1:7" ht="31.5" customHeight="1" x14ac:dyDescent="0.2">
      <c r="A70" s="727"/>
      <c r="B70" s="728"/>
      <c r="C70" s="342" t="s">
        <v>85</v>
      </c>
      <c r="D70" s="343" t="s">
        <v>84</v>
      </c>
      <c r="E70" s="343" t="s">
        <v>83</v>
      </c>
      <c r="F70" s="344" t="s">
        <v>82</v>
      </c>
      <c r="G70" s="345" t="s">
        <v>4</v>
      </c>
    </row>
    <row r="71" spans="1:7" ht="15" customHeight="1" x14ac:dyDescent="0.2">
      <c r="A71" s="693"/>
      <c r="B71" s="24" t="s">
        <v>32</v>
      </c>
      <c r="C71" s="25">
        <v>0</v>
      </c>
      <c r="D71" s="26">
        <v>0</v>
      </c>
      <c r="E71" s="26">
        <v>0</v>
      </c>
      <c r="F71" s="27">
        <v>0</v>
      </c>
      <c r="G71" s="27">
        <f t="shared" ref="G71:G79" si="5">SUM(C71:F71)</f>
        <v>0</v>
      </c>
    </row>
    <row r="72" spans="1:7" ht="15" customHeight="1" x14ac:dyDescent="0.2">
      <c r="A72" s="729"/>
      <c r="B72" s="28" t="s">
        <v>27</v>
      </c>
      <c r="C72" s="29">
        <v>2</v>
      </c>
      <c r="D72" s="30">
        <v>10</v>
      </c>
      <c r="E72" s="30">
        <v>25</v>
      </c>
      <c r="F72" s="31">
        <v>2.0000000000000009</v>
      </c>
      <c r="G72" s="31">
        <f t="shared" si="5"/>
        <v>39</v>
      </c>
    </row>
    <row r="73" spans="1:7" ht="15" customHeight="1" x14ac:dyDescent="0.2">
      <c r="A73" s="729"/>
      <c r="B73" s="28" t="s">
        <v>34</v>
      </c>
      <c r="C73" s="29">
        <v>0</v>
      </c>
      <c r="D73" s="30">
        <v>0</v>
      </c>
      <c r="E73" s="30">
        <v>0</v>
      </c>
      <c r="F73" s="31">
        <v>0</v>
      </c>
      <c r="G73" s="31">
        <f t="shared" si="5"/>
        <v>0</v>
      </c>
    </row>
    <row r="74" spans="1:7" ht="15" customHeight="1" x14ac:dyDescent="0.2">
      <c r="A74" s="729"/>
      <c r="B74" s="28" t="s">
        <v>29</v>
      </c>
      <c r="C74" s="29">
        <v>4</v>
      </c>
      <c r="D74" s="30">
        <v>43</v>
      </c>
      <c r="E74" s="30">
        <v>158.99999999999997</v>
      </c>
      <c r="F74" s="31">
        <v>5</v>
      </c>
      <c r="G74" s="31">
        <f t="shared" si="5"/>
        <v>210.99999999999997</v>
      </c>
    </row>
    <row r="75" spans="1:7" ht="15" customHeight="1" x14ac:dyDescent="0.2">
      <c r="A75" s="729"/>
      <c r="B75" s="28" t="s">
        <v>33</v>
      </c>
      <c r="C75" s="29">
        <v>0</v>
      </c>
      <c r="D75" s="30">
        <v>1</v>
      </c>
      <c r="E75" s="30">
        <v>5</v>
      </c>
      <c r="F75" s="31">
        <v>0</v>
      </c>
      <c r="G75" s="31">
        <f t="shared" si="5"/>
        <v>6</v>
      </c>
    </row>
    <row r="76" spans="1:7" ht="15" customHeight="1" x14ac:dyDescent="0.2">
      <c r="A76" s="729"/>
      <c r="B76" s="28" t="s">
        <v>28</v>
      </c>
      <c r="C76" s="29">
        <v>1</v>
      </c>
      <c r="D76" s="30">
        <v>3.9999999999999996</v>
      </c>
      <c r="E76" s="30">
        <v>14.000000000000002</v>
      </c>
      <c r="F76" s="31">
        <v>0</v>
      </c>
      <c r="G76" s="31">
        <f t="shared" si="5"/>
        <v>19</v>
      </c>
    </row>
    <row r="77" spans="1:7" ht="15" customHeight="1" x14ac:dyDescent="0.2">
      <c r="A77" s="729"/>
      <c r="B77" s="28" t="s">
        <v>31</v>
      </c>
      <c r="C77" s="29">
        <v>0</v>
      </c>
      <c r="D77" s="30">
        <v>0</v>
      </c>
      <c r="E77" s="30">
        <v>36</v>
      </c>
      <c r="F77" s="31">
        <v>0</v>
      </c>
      <c r="G77" s="31">
        <f t="shared" si="5"/>
        <v>36</v>
      </c>
    </row>
    <row r="78" spans="1:7" ht="15" customHeight="1" x14ac:dyDescent="0.2">
      <c r="A78" s="729"/>
      <c r="B78" s="32" t="s">
        <v>30</v>
      </c>
      <c r="C78" s="33">
        <v>0</v>
      </c>
      <c r="D78" s="34">
        <v>4.0000000000000009</v>
      </c>
      <c r="E78" s="34">
        <v>2.0000000000000004</v>
      </c>
      <c r="F78" s="35">
        <v>1</v>
      </c>
      <c r="G78" s="35">
        <f t="shared" si="5"/>
        <v>7.0000000000000018</v>
      </c>
    </row>
    <row r="79" spans="1:7" ht="15" customHeight="1" x14ac:dyDescent="0.2">
      <c r="A79" s="730"/>
      <c r="B79" s="36" t="s">
        <v>4</v>
      </c>
      <c r="C79" s="37">
        <v>6.9999999999999982</v>
      </c>
      <c r="D79" s="38">
        <v>62.000000000000007</v>
      </c>
      <c r="E79" s="38">
        <v>241.00000000000017</v>
      </c>
      <c r="F79" s="39">
        <v>8.0000000000000018</v>
      </c>
      <c r="G79" s="39">
        <f t="shared" si="5"/>
        <v>318.00000000000017</v>
      </c>
    </row>
    <row r="80" spans="1:7" ht="15" customHeight="1" x14ac:dyDescent="0.2">
      <c r="A80" s="686" t="s">
        <v>77</v>
      </c>
      <c r="B80" s="723"/>
      <c r="C80" s="723"/>
      <c r="D80" s="723"/>
      <c r="E80" s="723"/>
      <c r="F80" s="724"/>
    </row>
    <row r="84" spans="1:8" ht="15" customHeight="1" x14ac:dyDescent="0.2">
      <c r="A84" s="105" t="s">
        <v>177</v>
      </c>
      <c r="B84" s="105"/>
      <c r="C84" s="105"/>
      <c r="D84" s="105"/>
      <c r="E84" s="105"/>
      <c r="F84" s="105"/>
    </row>
    <row r="85" spans="1:8" ht="15" customHeight="1" x14ac:dyDescent="0.2">
      <c r="A85" s="105"/>
      <c r="B85" s="105"/>
      <c r="C85" s="105"/>
      <c r="D85" s="105"/>
      <c r="E85" s="105"/>
      <c r="F85" s="105"/>
    </row>
    <row r="86" spans="1:8" ht="33.75" customHeight="1" x14ac:dyDescent="0.2">
      <c r="A86" s="712"/>
      <c r="B86" s="713"/>
      <c r="C86" s="342" t="s">
        <v>81</v>
      </c>
      <c r="D86" s="343" t="s">
        <v>80</v>
      </c>
      <c r="E86" s="343" t="s">
        <v>79</v>
      </c>
      <c r="F86" s="344" t="s">
        <v>78</v>
      </c>
      <c r="G86" s="345" t="s">
        <v>4</v>
      </c>
    </row>
    <row r="87" spans="1:8" ht="15" customHeight="1" x14ac:dyDescent="0.2">
      <c r="A87" s="688"/>
      <c r="B87" s="24" t="s">
        <v>32</v>
      </c>
      <c r="C87" s="73">
        <v>0</v>
      </c>
      <c r="D87" s="74">
        <v>22</v>
      </c>
      <c r="E87" s="74">
        <v>176</v>
      </c>
      <c r="F87" s="75">
        <v>8</v>
      </c>
      <c r="G87" s="27">
        <f t="shared" ref="G87:G95" si="6">SUM(C87:F87)</f>
        <v>206</v>
      </c>
    </row>
    <row r="88" spans="1:8" ht="15" customHeight="1" x14ac:dyDescent="0.2">
      <c r="A88" s="689"/>
      <c r="B88" s="28" t="s">
        <v>27</v>
      </c>
      <c r="C88" s="43">
        <v>14</v>
      </c>
      <c r="D88" s="76">
        <v>92.000000000000014</v>
      </c>
      <c r="E88" s="76">
        <v>1117</v>
      </c>
      <c r="F88" s="77">
        <v>115</v>
      </c>
      <c r="G88" s="31">
        <f t="shared" si="6"/>
        <v>1338</v>
      </c>
    </row>
    <row r="89" spans="1:8" ht="15" customHeight="1" x14ac:dyDescent="0.2">
      <c r="A89" s="689"/>
      <c r="B89" s="28" t="s">
        <v>34</v>
      </c>
      <c r="C89" s="43">
        <v>0</v>
      </c>
      <c r="D89" s="76">
        <v>7</v>
      </c>
      <c r="E89" s="76">
        <v>114</v>
      </c>
      <c r="F89" s="77">
        <v>3</v>
      </c>
      <c r="G89" s="31">
        <f t="shared" si="6"/>
        <v>124</v>
      </c>
    </row>
    <row r="90" spans="1:8" ht="15" customHeight="1" x14ac:dyDescent="0.2">
      <c r="A90" s="689"/>
      <c r="B90" s="28" t="s">
        <v>29</v>
      </c>
      <c r="C90" s="43">
        <v>0</v>
      </c>
      <c r="D90" s="76">
        <v>57.000000000000014</v>
      </c>
      <c r="E90" s="76">
        <v>637</v>
      </c>
      <c r="F90" s="77">
        <v>14</v>
      </c>
      <c r="G90" s="31">
        <f t="shared" si="6"/>
        <v>708</v>
      </c>
    </row>
    <row r="91" spans="1:8" ht="15" customHeight="1" x14ac:dyDescent="0.2">
      <c r="A91" s="689"/>
      <c r="B91" s="28" t="s">
        <v>33</v>
      </c>
      <c r="C91" s="43">
        <v>0</v>
      </c>
      <c r="D91" s="76">
        <v>19</v>
      </c>
      <c r="E91" s="76">
        <v>62</v>
      </c>
      <c r="F91" s="77">
        <v>4</v>
      </c>
      <c r="G91" s="31">
        <f t="shared" si="6"/>
        <v>85</v>
      </c>
    </row>
    <row r="92" spans="1:8" ht="15" customHeight="1" x14ac:dyDescent="0.2">
      <c r="A92" s="689"/>
      <c r="B92" s="28" t="s">
        <v>28</v>
      </c>
      <c r="C92" s="43">
        <v>6</v>
      </c>
      <c r="D92" s="76">
        <v>59.999999999999993</v>
      </c>
      <c r="E92" s="76">
        <v>554</v>
      </c>
      <c r="F92" s="77">
        <v>117</v>
      </c>
      <c r="G92" s="31">
        <f t="shared" si="6"/>
        <v>737</v>
      </c>
    </row>
    <row r="93" spans="1:8" ht="15" customHeight="1" x14ac:dyDescent="0.2">
      <c r="A93" s="689"/>
      <c r="B93" s="28" t="s">
        <v>31</v>
      </c>
      <c r="C93" s="43">
        <v>1.0000000000000002</v>
      </c>
      <c r="D93" s="76">
        <v>3</v>
      </c>
      <c r="E93" s="76">
        <v>211.00000000000003</v>
      </c>
      <c r="F93" s="77">
        <v>18</v>
      </c>
      <c r="G93" s="31">
        <f t="shared" si="6"/>
        <v>233.00000000000003</v>
      </c>
    </row>
    <row r="94" spans="1:8" ht="15" customHeight="1" x14ac:dyDescent="0.2">
      <c r="A94" s="689"/>
      <c r="B94" s="32" t="s">
        <v>30</v>
      </c>
      <c r="C94" s="44">
        <v>2.9999999999999996</v>
      </c>
      <c r="D94" s="351">
        <v>29.000000000000004</v>
      </c>
      <c r="E94" s="351">
        <v>184</v>
      </c>
      <c r="F94" s="352">
        <v>5</v>
      </c>
      <c r="G94" s="35">
        <f t="shared" si="6"/>
        <v>221</v>
      </c>
    </row>
    <row r="95" spans="1:8" ht="15" customHeight="1" x14ac:dyDescent="0.2">
      <c r="A95" s="726"/>
      <c r="B95" s="36" t="s">
        <v>4</v>
      </c>
      <c r="C95" s="45">
        <v>23.999999999999996</v>
      </c>
      <c r="D95" s="353">
        <v>289</v>
      </c>
      <c r="E95" s="353">
        <v>3055</v>
      </c>
      <c r="F95" s="354">
        <v>284.00000000000006</v>
      </c>
      <c r="G95" s="39">
        <f t="shared" si="6"/>
        <v>3652</v>
      </c>
      <c r="H95" s="108"/>
    </row>
    <row r="96" spans="1:8" ht="15" customHeight="1" x14ac:dyDescent="0.2">
      <c r="A96" s="686" t="s">
        <v>77</v>
      </c>
      <c r="B96" s="723"/>
      <c r="C96" s="723"/>
      <c r="D96" s="723"/>
      <c r="E96" s="723"/>
      <c r="F96" s="724"/>
    </row>
    <row r="97" spans="1:7" ht="15" customHeight="1" x14ac:dyDescent="0.2">
      <c r="A97" s="95"/>
      <c r="B97" s="96"/>
      <c r="C97" s="96"/>
      <c r="D97" s="96"/>
      <c r="E97" s="96"/>
      <c r="F97" s="97"/>
    </row>
    <row r="100" spans="1:7" ht="15" customHeight="1" x14ac:dyDescent="0.2">
      <c r="A100" s="86"/>
    </row>
    <row r="101" spans="1:7" ht="15" customHeight="1" x14ac:dyDescent="0.2">
      <c r="A101" s="685" t="s">
        <v>406</v>
      </c>
      <c r="B101" s="715"/>
      <c r="C101" s="715"/>
      <c r="D101" s="715"/>
      <c r="E101" s="716"/>
    </row>
    <row r="102" spans="1:7" ht="15" customHeight="1" x14ac:dyDescent="0.2">
      <c r="A102" s="109"/>
      <c r="B102" s="110"/>
      <c r="C102" s="110"/>
      <c r="D102" s="110"/>
      <c r="E102" s="111"/>
    </row>
    <row r="103" spans="1:7" ht="26.25" customHeight="1" x14ac:dyDescent="0.2">
      <c r="A103" s="712"/>
      <c r="B103" s="713"/>
      <c r="C103" s="342" t="s">
        <v>86</v>
      </c>
      <c r="D103" s="343" t="s">
        <v>87</v>
      </c>
      <c r="E103" s="343" t="s">
        <v>88</v>
      </c>
      <c r="F103" s="344" t="s">
        <v>89</v>
      </c>
      <c r="G103" s="345" t="s">
        <v>4</v>
      </c>
    </row>
    <row r="104" spans="1:7" ht="15" customHeight="1" x14ac:dyDescent="0.2">
      <c r="A104" s="688"/>
      <c r="B104" s="46" t="s">
        <v>32</v>
      </c>
      <c r="C104" s="73">
        <f t="shared" ref="C104:F112" si="7">C71+C87</f>
        <v>0</v>
      </c>
      <c r="D104" s="74">
        <f t="shared" si="7"/>
        <v>22</v>
      </c>
      <c r="E104" s="74">
        <f t="shared" si="7"/>
        <v>176</v>
      </c>
      <c r="F104" s="75">
        <f t="shared" si="7"/>
        <v>8</v>
      </c>
      <c r="G104" s="75">
        <f t="shared" ref="G104:G112" si="8">SUM(C104:F104)</f>
        <v>206</v>
      </c>
    </row>
    <row r="105" spans="1:7" ht="15" customHeight="1" x14ac:dyDescent="0.2">
      <c r="A105" s="689"/>
      <c r="B105" s="28" t="s">
        <v>27</v>
      </c>
      <c r="C105" s="43">
        <f t="shared" si="7"/>
        <v>16</v>
      </c>
      <c r="D105" s="76">
        <f t="shared" si="7"/>
        <v>102.00000000000001</v>
      </c>
      <c r="E105" s="76">
        <f t="shared" si="7"/>
        <v>1142</v>
      </c>
      <c r="F105" s="77">
        <f t="shared" si="7"/>
        <v>117</v>
      </c>
      <c r="G105" s="77">
        <f t="shared" si="8"/>
        <v>1377</v>
      </c>
    </row>
    <row r="106" spans="1:7" ht="15" customHeight="1" x14ac:dyDescent="0.2">
      <c r="A106" s="689"/>
      <c r="B106" s="28" t="s">
        <v>34</v>
      </c>
      <c r="C106" s="43">
        <f t="shared" si="7"/>
        <v>0</v>
      </c>
      <c r="D106" s="76">
        <f t="shared" si="7"/>
        <v>7</v>
      </c>
      <c r="E106" s="76">
        <f t="shared" si="7"/>
        <v>114</v>
      </c>
      <c r="F106" s="77">
        <f t="shared" si="7"/>
        <v>3</v>
      </c>
      <c r="G106" s="77">
        <f t="shared" si="8"/>
        <v>124</v>
      </c>
    </row>
    <row r="107" spans="1:7" ht="15" customHeight="1" x14ac:dyDescent="0.2">
      <c r="A107" s="689"/>
      <c r="B107" s="28" t="s">
        <v>29</v>
      </c>
      <c r="C107" s="43">
        <f t="shared" si="7"/>
        <v>4</v>
      </c>
      <c r="D107" s="76">
        <f t="shared" si="7"/>
        <v>100.00000000000001</v>
      </c>
      <c r="E107" s="76">
        <f t="shared" si="7"/>
        <v>796</v>
      </c>
      <c r="F107" s="77">
        <f t="shared" si="7"/>
        <v>19</v>
      </c>
      <c r="G107" s="77">
        <f t="shared" si="8"/>
        <v>919</v>
      </c>
    </row>
    <row r="108" spans="1:7" ht="15" customHeight="1" x14ac:dyDescent="0.2">
      <c r="A108" s="689"/>
      <c r="B108" s="28" t="s">
        <v>33</v>
      </c>
      <c r="C108" s="43">
        <f t="shared" si="7"/>
        <v>0</v>
      </c>
      <c r="D108" s="76">
        <f t="shared" si="7"/>
        <v>20</v>
      </c>
      <c r="E108" s="76">
        <f t="shared" si="7"/>
        <v>67</v>
      </c>
      <c r="F108" s="77">
        <f t="shared" si="7"/>
        <v>4</v>
      </c>
      <c r="G108" s="77">
        <f t="shared" si="8"/>
        <v>91</v>
      </c>
    </row>
    <row r="109" spans="1:7" ht="15" customHeight="1" x14ac:dyDescent="0.2">
      <c r="A109" s="689"/>
      <c r="B109" s="28" t="s">
        <v>28</v>
      </c>
      <c r="C109" s="43">
        <f t="shared" si="7"/>
        <v>7</v>
      </c>
      <c r="D109" s="76">
        <f t="shared" si="7"/>
        <v>63.999999999999993</v>
      </c>
      <c r="E109" s="76">
        <f t="shared" si="7"/>
        <v>568</v>
      </c>
      <c r="F109" s="77">
        <f t="shared" si="7"/>
        <v>117</v>
      </c>
      <c r="G109" s="77">
        <f t="shared" si="8"/>
        <v>756</v>
      </c>
    </row>
    <row r="110" spans="1:7" ht="15" customHeight="1" x14ac:dyDescent="0.2">
      <c r="A110" s="689"/>
      <c r="B110" s="28" t="s">
        <v>31</v>
      </c>
      <c r="C110" s="43">
        <f t="shared" si="7"/>
        <v>1.0000000000000002</v>
      </c>
      <c r="D110" s="76">
        <f t="shared" si="7"/>
        <v>3</v>
      </c>
      <c r="E110" s="76">
        <f t="shared" si="7"/>
        <v>247.00000000000003</v>
      </c>
      <c r="F110" s="77">
        <f t="shared" si="7"/>
        <v>18</v>
      </c>
      <c r="G110" s="77">
        <f t="shared" si="8"/>
        <v>269</v>
      </c>
    </row>
    <row r="111" spans="1:7" ht="15" customHeight="1" x14ac:dyDescent="0.2">
      <c r="A111" s="689"/>
      <c r="B111" s="28" t="s">
        <v>30</v>
      </c>
      <c r="C111" s="44">
        <f t="shared" si="7"/>
        <v>2.9999999999999996</v>
      </c>
      <c r="D111" s="351">
        <f t="shared" si="7"/>
        <v>33.000000000000007</v>
      </c>
      <c r="E111" s="351">
        <f t="shared" si="7"/>
        <v>186</v>
      </c>
      <c r="F111" s="352">
        <f t="shared" si="7"/>
        <v>6</v>
      </c>
      <c r="G111" s="352">
        <f t="shared" si="8"/>
        <v>228</v>
      </c>
    </row>
    <row r="112" spans="1:7" ht="15" customHeight="1" x14ac:dyDescent="0.2">
      <c r="A112" s="726"/>
      <c r="B112" s="36" t="s">
        <v>4</v>
      </c>
      <c r="C112" s="45">
        <f t="shared" si="7"/>
        <v>30.999999999999993</v>
      </c>
      <c r="D112" s="353">
        <f t="shared" si="7"/>
        <v>351</v>
      </c>
      <c r="E112" s="353">
        <f t="shared" si="7"/>
        <v>3296</v>
      </c>
      <c r="F112" s="354">
        <f t="shared" si="7"/>
        <v>292.00000000000006</v>
      </c>
      <c r="G112" s="354">
        <f t="shared" si="8"/>
        <v>3970</v>
      </c>
    </row>
    <row r="113" spans="1:6" ht="15" customHeight="1" x14ac:dyDescent="0.2">
      <c r="A113" s="686" t="s">
        <v>77</v>
      </c>
      <c r="B113" s="723"/>
      <c r="C113" s="723"/>
      <c r="D113" s="723"/>
      <c r="E113" s="723"/>
      <c r="F113" s="724"/>
    </row>
    <row r="114" spans="1:6" ht="15" customHeight="1" x14ac:dyDescent="0.2">
      <c r="A114" s="95"/>
      <c r="B114" s="96"/>
      <c r="C114" s="96"/>
      <c r="D114" s="96"/>
      <c r="E114" s="96"/>
      <c r="F114" s="97"/>
    </row>
    <row r="115" spans="1:6" ht="15" customHeight="1" x14ac:dyDescent="0.2">
      <c r="A115" s="95"/>
      <c r="B115" s="96"/>
      <c r="C115" s="96"/>
      <c r="D115" s="96"/>
      <c r="E115" s="96"/>
      <c r="F115" s="97"/>
    </row>
    <row r="116" spans="1:6" ht="15" customHeight="1" x14ac:dyDescent="0.2">
      <c r="A116" s="95"/>
      <c r="B116" s="96"/>
      <c r="C116" s="96"/>
      <c r="D116" s="96"/>
      <c r="E116" s="96"/>
      <c r="F116" s="97"/>
    </row>
    <row r="117" spans="1:6" ht="15" customHeight="1" x14ac:dyDescent="0.2">
      <c r="A117" s="95"/>
      <c r="B117" s="96"/>
      <c r="C117" s="96"/>
      <c r="D117" s="96"/>
      <c r="E117" s="96"/>
      <c r="F117" s="97"/>
    </row>
    <row r="118" spans="1:6" ht="15" customHeight="1" x14ac:dyDescent="0.2">
      <c r="A118" s="215" t="s">
        <v>178</v>
      </c>
      <c r="B118" s="216"/>
      <c r="C118" s="216"/>
      <c r="D118" s="216"/>
      <c r="E118" s="217"/>
    </row>
    <row r="120" spans="1:6" ht="30" customHeight="1" x14ac:dyDescent="0.2">
      <c r="A120" s="712"/>
      <c r="B120" s="713"/>
      <c r="C120" s="342" t="s">
        <v>90</v>
      </c>
      <c r="D120" s="342" t="s">
        <v>91</v>
      </c>
      <c r="E120" s="342" t="s">
        <v>401</v>
      </c>
      <c r="F120" s="342" t="s">
        <v>92</v>
      </c>
    </row>
    <row r="121" spans="1:6" ht="15" customHeight="1" x14ac:dyDescent="0.2">
      <c r="A121" s="688"/>
      <c r="B121" s="24" t="s">
        <v>32</v>
      </c>
      <c r="C121" s="358">
        <v>376</v>
      </c>
      <c r="D121" s="358">
        <v>206</v>
      </c>
      <c r="E121" s="358">
        <f>C121-D121</f>
        <v>170</v>
      </c>
      <c r="F121" s="358">
        <f t="shared" ref="F121:F129" si="9">((D121-C121)/C121)*100</f>
        <v>-45.212765957446813</v>
      </c>
    </row>
    <row r="122" spans="1:6" ht="15" customHeight="1" x14ac:dyDescent="0.2">
      <c r="A122" s="689"/>
      <c r="B122" s="28" t="s">
        <v>27</v>
      </c>
      <c r="C122" s="76">
        <v>2068</v>
      </c>
      <c r="D122" s="76">
        <v>1377</v>
      </c>
      <c r="E122" s="76">
        <f t="shared" ref="E122:E129" si="10">C122-D122</f>
        <v>691</v>
      </c>
      <c r="F122" s="76">
        <f t="shared" si="9"/>
        <v>-33.413926499032883</v>
      </c>
    </row>
    <row r="123" spans="1:6" ht="15" customHeight="1" x14ac:dyDescent="0.2">
      <c r="A123" s="689"/>
      <c r="B123" s="28" t="s">
        <v>34</v>
      </c>
      <c r="C123" s="76">
        <v>133</v>
      </c>
      <c r="D123" s="76">
        <v>124</v>
      </c>
      <c r="E123" s="76">
        <f t="shared" si="10"/>
        <v>9</v>
      </c>
      <c r="F123" s="76">
        <f t="shared" si="9"/>
        <v>-6.7669172932330826</v>
      </c>
    </row>
    <row r="124" spans="1:6" ht="15" customHeight="1" x14ac:dyDescent="0.2">
      <c r="A124" s="689"/>
      <c r="B124" s="28" t="s">
        <v>29</v>
      </c>
      <c r="C124" s="76">
        <v>612</v>
      </c>
      <c r="D124" s="76">
        <v>919</v>
      </c>
      <c r="E124" s="76">
        <f t="shared" si="10"/>
        <v>-307</v>
      </c>
      <c r="F124" s="76">
        <f t="shared" si="9"/>
        <v>50.16339869281046</v>
      </c>
    </row>
    <row r="125" spans="1:6" ht="15" customHeight="1" x14ac:dyDescent="0.2">
      <c r="A125" s="689"/>
      <c r="B125" s="28" t="s">
        <v>33</v>
      </c>
      <c r="C125" s="76">
        <v>154</v>
      </c>
      <c r="D125" s="76">
        <v>91</v>
      </c>
      <c r="E125" s="76">
        <f t="shared" si="10"/>
        <v>63</v>
      </c>
      <c r="F125" s="76">
        <f t="shared" si="9"/>
        <v>-40.909090909090914</v>
      </c>
    </row>
    <row r="126" spans="1:6" ht="15" customHeight="1" x14ac:dyDescent="0.2">
      <c r="A126" s="689"/>
      <c r="B126" s="28" t="s">
        <v>28</v>
      </c>
      <c r="C126" s="76">
        <v>675</v>
      </c>
      <c r="D126" s="76">
        <v>756.00000000000011</v>
      </c>
      <c r="E126" s="76">
        <f t="shared" si="10"/>
        <v>-81.000000000000114</v>
      </c>
      <c r="F126" s="76">
        <f t="shared" si="9"/>
        <v>12.000000000000016</v>
      </c>
    </row>
    <row r="127" spans="1:6" ht="15" customHeight="1" x14ac:dyDescent="0.2">
      <c r="A127" s="689"/>
      <c r="B127" s="28" t="s">
        <v>31</v>
      </c>
      <c r="C127" s="76">
        <v>1221</v>
      </c>
      <c r="D127" s="76">
        <v>269</v>
      </c>
      <c r="E127" s="76">
        <f t="shared" si="10"/>
        <v>952</v>
      </c>
      <c r="F127" s="76">
        <f t="shared" si="9"/>
        <v>-77.968877968877976</v>
      </c>
    </row>
    <row r="128" spans="1:6" ht="15" customHeight="1" x14ac:dyDescent="0.2">
      <c r="A128" s="689"/>
      <c r="B128" s="32" t="s">
        <v>30</v>
      </c>
      <c r="C128" s="76">
        <v>235</v>
      </c>
      <c r="D128" s="76">
        <v>228</v>
      </c>
      <c r="E128" s="76">
        <f t="shared" si="10"/>
        <v>7</v>
      </c>
      <c r="F128" s="76">
        <f t="shared" si="9"/>
        <v>-2.9787234042553195</v>
      </c>
    </row>
    <row r="129" spans="1:7" ht="15" customHeight="1" x14ac:dyDescent="0.2">
      <c r="A129" s="726"/>
      <c r="B129" s="120" t="s">
        <v>4</v>
      </c>
      <c r="C129" s="47">
        <v>5474.0000000000009</v>
      </c>
      <c r="D129" s="47">
        <v>3969.9999999999995</v>
      </c>
      <c r="E129" s="47">
        <f t="shared" si="10"/>
        <v>1504.0000000000014</v>
      </c>
      <c r="F129" s="47">
        <f t="shared" si="9"/>
        <v>-27.475337961271485</v>
      </c>
    </row>
    <row r="130" spans="1:7" ht="15" customHeight="1" x14ac:dyDescent="0.2">
      <c r="A130" s="686" t="s">
        <v>77</v>
      </c>
      <c r="B130" s="723"/>
      <c r="C130" s="723"/>
      <c r="D130" s="724"/>
    </row>
    <row r="131" spans="1:7" ht="15" customHeight="1" x14ac:dyDescent="0.2">
      <c r="A131" s="109"/>
      <c r="B131" s="110"/>
      <c r="C131" s="110"/>
      <c r="D131" s="110"/>
      <c r="E131" s="111"/>
    </row>
    <row r="132" spans="1:7" ht="15" customHeight="1" x14ac:dyDescent="0.2">
      <c r="A132" s="109"/>
      <c r="B132" s="110"/>
      <c r="C132" s="110"/>
      <c r="D132" s="110"/>
      <c r="E132" s="111"/>
    </row>
    <row r="133" spans="1:7" ht="15" customHeight="1" x14ac:dyDescent="0.2">
      <c r="A133" s="109"/>
      <c r="B133" s="110"/>
      <c r="C133" s="110"/>
      <c r="D133" s="110"/>
      <c r="E133" s="111"/>
    </row>
    <row r="134" spans="1:7" ht="15" customHeight="1" x14ac:dyDescent="0.2">
      <c r="A134" s="109"/>
      <c r="B134" s="110"/>
      <c r="C134" s="110"/>
      <c r="D134" s="110"/>
      <c r="E134" s="111"/>
    </row>
    <row r="135" spans="1:7" ht="15" customHeight="1" x14ac:dyDescent="0.2">
      <c r="A135" s="105" t="s">
        <v>179</v>
      </c>
      <c r="B135" s="106"/>
      <c r="C135" s="106"/>
      <c r="D135" s="106"/>
      <c r="E135" s="106"/>
      <c r="F135" s="107"/>
    </row>
    <row r="136" spans="1:7" ht="15" customHeight="1" x14ac:dyDescent="0.2">
      <c r="A136" s="105"/>
      <c r="B136" s="106"/>
      <c r="C136" s="106"/>
      <c r="D136" s="106"/>
      <c r="E136" s="106"/>
      <c r="F136" s="107"/>
    </row>
    <row r="137" spans="1:7" ht="30.75" customHeight="1" x14ac:dyDescent="0.2">
      <c r="A137" s="712"/>
      <c r="B137" s="713"/>
      <c r="C137" s="342" t="s">
        <v>85</v>
      </c>
      <c r="D137" s="343" t="s">
        <v>84</v>
      </c>
      <c r="E137" s="343" t="s">
        <v>83</v>
      </c>
      <c r="F137" s="344" t="s">
        <v>82</v>
      </c>
      <c r="G137" s="345" t="s">
        <v>4</v>
      </c>
    </row>
    <row r="138" spans="1:7" ht="15" customHeight="1" x14ac:dyDescent="0.2">
      <c r="A138" s="688"/>
      <c r="B138" s="24" t="s">
        <v>32</v>
      </c>
      <c r="C138" s="25">
        <f t="shared" ref="C138:F146" si="11">C6+C71</f>
        <v>6</v>
      </c>
      <c r="D138" s="26">
        <f t="shared" si="11"/>
        <v>0</v>
      </c>
      <c r="E138" s="26">
        <f t="shared" si="11"/>
        <v>1</v>
      </c>
      <c r="F138" s="27">
        <f t="shared" si="11"/>
        <v>1</v>
      </c>
      <c r="G138" s="27">
        <f t="shared" ref="G138:G146" si="12">SUM(C138:F138)</f>
        <v>8</v>
      </c>
    </row>
    <row r="139" spans="1:7" ht="15" customHeight="1" x14ac:dyDescent="0.2">
      <c r="A139" s="689"/>
      <c r="B139" s="28" t="s">
        <v>27</v>
      </c>
      <c r="C139" s="29">
        <f t="shared" si="11"/>
        <v>79.999999999999986</v>
      </c>
      <c r="D139" s="30">
        <f t="shared" si="11"/>
        <v>38</v>
      </c>
      <c r="E139" s="30">
        <f t="shared" si="11"/>
        <v>31</v>
      </c>
      <c r="F139" s="31">
        <f t="shared" si="11"/>
        <v>66.000000000000014</v>
      </c>
      <c r="G139" s="31">
        <f t="shared" si="12"/>
        <v>215</v>
      </c>
    </row>
    <row r="140" spans="1:7" ht="15" customHeight="1" x14ac:dyDescent="0.2">
      <c r="A140" s="689"/>
      <c r="B140" s="28" t="s">
        <v>34</v>
      </c>
      <c r="C140" s="29">
        <f t="shared" si="11"/>
        <v>2</v>
      </c>
      <c r="D140" s="30">
        <f t="shared" si="11"/>
        <v>0</v>
      </c>
      <c r="E140" s="30">
        <f t="shared" si="11"/>
        <v>3</v>
      </c>
      <c r="F140" s="31">
        <f t="shared" si="11"/>
        <v>0</v>
      </c>
      <c r="G140" s="31">
        <f t="shared" si="12"/>
        <v>5</v>
      </c>
    </row>
    <row r="141" spans="1:7" ht="15" customHeight="1" x14ac:dyDescent="0.2">
      <c r="A141" s="689"/>
      <c r="B141" s="28" t="s">
        <v>29</v>
      </c>
      <c r="C141" s="29">
        <f t="shared" si="11"/>
        <v>21.000000000000004</v>
      </c>
      <c r="D141" s="30">
        <f t="shared" si="11"/>
        <v>51</v>
      </c>
      <c r="E141" s="30">
        <f t="shared" si="11"/>
        <v>165.99999999999997</v>
      </c>
      <c r="F141" s="31">
        <f t="shared" si="11"/>
        <v>25</v>
      </c>
      <c r="G141" s="31">
        <f t="shared" si="12"/>
        <v>263</v>
      </c>
    </row>
    <row r="142" spans="1:7" ht="15" customHeight="1" x14ac:dyDescent="0.2">
      <c r="A142" s="689"/>
      <c r="B142" s="28" t="s">
        <v>33</v>
      </c>
      <c r="C142" s="29">
        <f t="shared" si="11"/>
        <v>10</v>
      </c>
      <c r="D142" s="30">
        <f t="shared" si="11"/>
        <v>4</v>
      </c>
      <c r="E142" s="30">
        <f t="shared" si="11"/>
        <v>15</v>
      </c>
      <c r="F142" s="31">
        <f t="shared" si="11"/>
        <v>7</v>
      </c>
      <c r="G142" s="31">
        <f t="shared" si="12"/>
        <v>36</v>
      </c>
    </row>
    <row r="143" spans="1:7" ht="15" customHeight="1" x14ac:dyDescent="0.2">
      <c r="A143" s="689"/>
      <c r="B143" s="28" t="s">
        <v>28</v>
      </c>
      <c r="C143" s="29">
        <f t="shared" si="11"/>
        <v>27.999999999999996</v>
      </c>
      <c r="D143" s="30">
        <f t="shared" si="11"/>
        <v>7</v>
      </c>
      <c r="E143" s="30">
        <f t="shared" si="11"/>
        <v>74</v>
      </c>
      <c r="F143" s="31">
        <f t="shared" si="11"/>
        <v>46</v>
      </c>
      <c r="G143" s="31">
        <f t="shared" si="12"/>
        <v>155</v>
      </c>
    </row>
    <row r="144" spans="1:7" ht="15" customHeight="1" x14ac:dyDescent="0.2">
      <c r="A144" s="689"/>
      <c r="B144" s="28" t="s">
        <v>31</v>
      </c>
      <c r="C144" s="29">
        <f t="shared" si="11"/>
        <v>11</v>
      </c>
      <c r="D144" s="30">
        <f t="shared" si="11"/>
        <v>3.9999999999999996</v>
      </c>
      <c r="E144" s="30">
        <f t="shared" si="11"/>
        <v>37</v>
      </c>
      <c r="F144" s="31">
        <f t="shared" si="11"/>
        <v>11</v>
      </c>
      <c r="G144" s="31">
        <f t="shared" si="12"/>
        <v>63</v>
      </c>
    </row>
    <row r="145" spans="1:7" ht="15" customHeight="1" x14ac:dyDescent="0.2">
      <c r="A145" s="689"/>
      <c r="B145" s="32" t="s">
        <v>30</v>
      </c>
      <c r="C145" s="33">
        <f t="shared" si="11"/>
        <v>21.000000000000004</v>
      </c>
      <c r="D145" s="34">
        <f t="shared" si="11"/>
        <v>12.000000000000004</v>
      </c>
      <c r="E145" s="34">
        <f t="shared" si="11"/>
        <v>2.0000000000000004</v>
      </c>
      <c r="F145" s="35">
        <f t="shared" si="11"/>
        <v>2</v>
      </c>
      <c r="G145" s="35">
        <f t="shared" si="12"/>
        <v>37.000000000000007</v>
      </c>
    </row>
    <row r="146" spans="1:7" ht="15" customHeight="1" x14ac:dyDescent="0.2">
      <c r="A146" s="726"/>
      <c r="B146" s="36" t="s">
        <v>4</v>
      </c>
      <c r="C146" s="37">
        <f t="shared" si="11"/>
        <v>179</v>
      </c>
      <c r="D146" s="38">
        <f t="shared" si="11"/>
        <v>116.00000000000003</v>
      </c>
      <c r="E146" s="38">
        <f t="shared" si="11"/>
        <v>329.00000000000017</v>
      </c>
      <c r="F146" s="39">
        <f t="shared" si="11"/>
        <v>158.00000000000003</v>
      </c>
      <c r="G146" s="39">
        <f t="shared" si="12"/>
        <v>782.00000000000023</v>
      </c>
    </row>
    <row r="147" spans="1:7" ht="15" customHeight="1" x14ac:dyDescent="0.2">
      <c r="A147" s="686" t="s">
        <v>77</v>
      </c>
      <c r="B147" s="723"/>
      <c r="C147" s="723"/>
      <c r="D147" s="723"/>
      <c r="E147" s="723"/>
      <c r="F147" s="724"/>
    </row>
    <row r="148" spans="1:7" ht="15" customHeight="1" x14ac:dyDescent="0.2">
      <c r="A148" s="686" t="s">
        <v>93</v>
      </c>
      <c r="B148" s="723"/>
      <c r="C148" s="723"/>
      <c r="D148" s="723"/>
      <c r="E148" s="723"/>
      <c r="F148" s="724"/>
    </row>
    <row r="152" spans="1:7" ht="15" customHeight="1" x14ac:dyDescent="0.2">
      <c r="A152" s="105" t="s">
        <v>180</v>
      </c>
      <c r="B152" s="105"/>
      <c r="C152" s="105"/>
      <c r="D152" s="105"/>
      <c r="E152" s="105"/>
      <c r="F152" s="105"/>
    </row>
    <row r="153" spans="1:7" ht="15" customHeight="1" x14ac:dyDescent="0.2">
      <c r="A153" s="112"/>
      <c r="B153" s="105"/>
      <c r="C153" s="105"/>
      <c r="D153" s="105"/>
      <c r="E153" s="105"/>
      <c r="F153" s="105"/>
    </row>
    <row r="154" spans="1:7" ht="38.25" customHeight="1" x14ac:dyDescent="0.2">
      <c r="A154" s="712"/>
      <c r="B154" s="713"/>
      <c r="C154" s="342" t="s">
        <v>81</v>
      </c>
      <c r="D154" s="343" t="s">
        <v>80</v>
      </c>
      <c r="E154" s="343" t="s">
        <v>79</v>
      </c>
      <c r="F154" s="344" t="s">
        <v>78</v>
      </c>
      <c r="G154" s="345" t="s">
        <v>4</v>
      </c>
    </row>
    <row r="155" spans="1:7" ht="15" customHeight="1" x14ac:dyDescent="0.2">
      <c r="A155" s="688"/>
      <c r="B155" s="24" t="s">
        <v>32</v>
      </c>
      <c r="C155" s="73">
        <f t="shared" ref="C155:F163" si="13">C22+C87</f>
        <v>2</v>
      </c>
      <c r="D155" s="74">
        <f t="shared" si="13"/>
        <v>22</v>
      </c>
      <c r="E155" s="74">
        <f t="shared" si="13"/>
        <v>176</v>
      </c>
      <c r="F155" s="75">
        <f t="shared" si="13"/>
        <v>14</v>
      </c>
      <c r="G155" s="27">
        <f t="shared" ref="G155:G163" si="14">SUM(C155:F155)</f>
        <v>214</v>
      </c>
    </row>
    <row r="156" spans="1:7" ht="15" customHeight="1" x14ac:dyDescent="0.2">
      <c r="A156" s="689"/>
      <c r="B156" s="28" t="s">
        <v>27</v>
      </c>
      <c r="C156" s="43">
        <f t="shared" si="13"/>
        <v>32</v>
      </c>
      <c r="D156" s="76">
        <f t="shared" si="13"/>
        <v>118.00000000000001</v>
      </c>
      <c r="E156" s="76">
        <f t="shared" si="13"/>
        <v>1167</v>
      </c>
      <c r="F156" s="77">
        <f t="shared" si="13"/>
        <v>195</v>
      </c>
      <c r="G156" s="31">
        <f t="shared" si="14"/>
        <v>1512</v>
      </c>
    </row>
    <row r="157" spans="1:7" ht="15" customHeight="1" x14ac:dyDescent="0.2">
      <c r="A157" s="689"/>
      <c r="B157" s="28" t="s">
        <v>34</v>
      </c>
      <c r="C157" s="43">
        <f t="shared" si="13"/>
        <v>1</v>
      </c>
      <c r="D157" s="76">
        <f t="shared" si="13"/>
        <v>7</v>
      </c>
      <c r="E157" s="76">
        <f t="shared" si="13"/>
        <v>116</v>
      </c>
      <c r="F157" s="77">
        <f t="shared" si="13"/>
        <v>4</v>
      </c>
      <c r="G157" s="31">
        <f t="shared" si="14"/>
        <v>128</v>
      </c>
    </row>
    <row r="158" spans="1:7" ht="15" customHeight="1" x14ac:dyDescent="0.2">
      <c r="A158" s="689"/>
      <c r="B158" s="28" t="s">
        <v>29</v>
      </c>
      <c r="C158" s="43">
        <f t="shared" si="13"/>
        <v>2.9999999999999996</v>
      </c>
      <c r="D158" s="76">
        <f t="shared" si="13"/>
        <v>58.000000000000014</v>
      </c>
      <c r="E158" s="76">
        <f t="shared" si="13"/>
        <v>638</v>
      </c>
      <c r="F158" s="77">
        <f t="shared" si="13"/>
        <v>69</v>
      </c>
      <c r="G158" s="31">
        <f t="shared" si="14"/>
        <v>768</v>
      </c>
    </row>
    <row r="159" spans="1:7" ht="15" customHeight="1" x14ac:dyDescent="0.2">
      <c r="A159" s="689"/>
      <c r="B159" s="28" t="s">
        <v>33</v>
      </c>
      <c r="C159" s="43">
        <f t="shared" si="13"/>
        <v>1</v>
      </c>
      <c r="D159" s="76">
        <f t="shared" si="13"/>
        <v>20</v>
      </c>
      <c r="E159" s="76">
        <f t="shared" si="13"/>
        <v>67</v>
      </c>
      <c r="F159" s="77">
        <f t="shared" si="13"/>
        <v>5</v>
      </c>
      <c r="G159" s="31">
        <f t="shared" si="14"/>
        <v>93</v>
      </c>
    </row>
    <row r="160" spans="1:7" ht="15" customHeight="1" x14ac:dyDescent="0.2">
      <c r="A160" s="689"/>
      <c r="B160" s="28" t="s">
        <v>28</v>
      </c>
      <c r="C160" s="43">
        <f t="shared" si="13"/>
        <v>8</v>
      </c>
      <c r="D160" s="76">
        <f t="shared" si="13"/>
        <v>62.999999999999993</v>
      </c>
      <c r="E160" s="76">
        <f t="shared" si="13"/>
        <v>559</v>
      </c>
      <c r="F160" s="77">
        <f t="shared" si="13"/>
        <v>138</v>
      </c>
      <c r="G160" s="31">
        <f t="shared" si="14"/>
        <v>768</v>
      </c>
    </row>
    <row r="161" spans="1:7" ht="15" customHeight="1" x14ac:dyDescent="0.2">
      <c r="A161" s="689"/>
      <c r="B161" s="28" t="s">
        <v>31</v>
      </c>
      <c r="C161" s="43">
        <f t="shared" si="13"/>
        <v>6</v>
      </c>
      <c r="D161" s="76">
        <f t="shared" si="13"/>
        <v>4</v>
      </c>
      <c r="E161" s="76">
        <f t="shared" si="13"/>
        <v>235.00000000000003</v>
      </c>
      <c r="F161" s="77">
        <f t="shared" si="13"/>
        <v>38</v>
      </c>
      <c r="G161" s="31">
        <f t="shared" si="14"/>
        <v>283</v>
      </c>
    </row>
    <row r="162" spans="1:7" ht="15" customHeight="1" x14ac:dyDescent="0.2">
      <c r="A162" s="689"/>
      <c r="B162" s="32" t="s">
        <v>30</v>
      </c>
      <c r="C162" s="44">
        <f t="shared" si="13"/>
        <v>6</v>
      </c>
      <c r="D162" s="351">
        <f t="shared" si="13"/>
        <v>39</v>
      </c>
      <c r="E162" s="351">
        <f t="shared" si="13"/>
        <v>188</v>
      </c>
      <c r="F162" s="352">
        <f t="shared" si="13"/>
        <v>19</v>
      </c>
      <c r="G162" s="35">
        <f t="shared" si="14"/>
        <v>252</v>
      </c>
    </row>
    <row r="163" spans="1:7" ht="15" customHeight="1" x14ac:dyDescent="0.2">
      <c r="A163" s="726"/>
      <c r="B163" s="36" t="s">
        <v>4</v>
      </c>
      <c r="C163" s="45">
        <f t="shared" si="13"/>
        <v>59</v>
      </c>
      <c r="D163" s="353">
        <f t="shared" si="13"/>
        <v>331</v>
      </c>
      <c r="E163" s="353">
        <f t="shared" si="13"/>
        <v>3146</v>
      </c>
      <c r="F163" s="354">
        <f t="shared" si="13"/>
        <v>482.00000000000011</v>
      </c>
      <c r="G163" s="353">
        <f t="shared" si="14"/>
        <v>4018</v>
      </c>
    </row>
    <row r="164" spans="1:7" ht="15" customHeight="1" x14ac:dyDescent="0.2">
      <c r="A164" s="686" t="s">
        <v>77</v>
      </c>
      <c r="B164" s="723"/>
      <c r="C164" s="723"/>
      <c r="D164" s="723"/>
      <c r="E164" s="723"/>
      <c r="F164" s="724"/>
    </row>
    <row r="165" spans="1:7" ht="15" customHeight="1" x14ac:dyDescent="0.2">
      <c r="A165" s="686" t="s">
        <v>93</v>
      </c>
      <c r="B165" s="723"/>
      <c r="C165" s="723"/>
      <c r="D165" s="723"/>
      <c r="E165" s="723"/>
      <c r="F165" s="724"/>
    </row>
    <row r="168" spans="1:7" ht="15" customHeight="1" x14ac:dyDescent="0.2">
      <c r="A168" s="86"/>
    </row>
    <row r="169" spans="1:7" ht="15" customHeight="1" x14ac:dyDescent="0.2">
      <c r="A169" s="685" t="s">
        <v>407</v>
      </c>
      <c r="B169" s="715"/>
      <c r="C169" s="715"/>
      <c r="D169" s="715"/>
      <c r="E169" s="716"/>
    </row>
    <row r="170" spans="1:7" ht="15" customHeight="1" x14ac:dyDescent="0.2">
      <c r="A170" s="109"/>
      <c r="B170" s="110"/>
      <c r="C170" s="110"/>
      <c r="D170" s="110"/>
      <c r="E170" s="111"/>
    </row>
    <row r="171" spans="1:7" ht="35.25" customHeight="1" x14ac:dyDescent="0.2">
      <c r="A171" s="712"/>
      <c r="B171" s="713"/>
      <c r="C171" s="342" t="s">
        <v>86</v>
      </c>
      <c r="D171" s="343" t="s">
        <v>87</v>
      </c>
      <c r="E171" s="343" t="s">
        <v>88</v>
      </c>
      <c r="F171" s="344" t="s">
        <v>89</v>
      </c>
      <c r="G171" s="345" t="s">
        <v>4</v>
      </c>
    </row>
    <row r="172" spans="1:7" ht="15" customHeight="1" x14ac:dyDescent="0.2">
      <c r="A172" s="688"/>
      <c r="B172" s="46" t="s">
        <v>32</v>
      </c>
      <c r="C172" s="73">
        <f>C138+C155</f>
        <v>8</v>
      </c>
      <c r="D172" s="74">
        <f>D138+D155</f>
        <v>22</v>
      </c>
      <c r="E172" s="74">
        <f>E138+E155</f>
        <v>177</v>
      </c>
      <c r="F172" s="75">
        <f>F138+F155</f>
        <v>15</v>
      </c>
      <c r="G172" s="75">
        <f t="shared" ref="G172:G180" si="15">SUM(C172:F172)</f>
        <v>222</v>
      </c>
    </row>
    <row r="173" spans="1:7" ht="15" customHeight="1" x14ac:dyDescent="0.2">
      <c r="A173" s="689"/>
      <c r="B173" s="28" t="s">
        <v>27</v>
      </c>
      <c r="C173" s="43">
        <f t="shared" ref="C173:F180" si="16">C139+C156</f>
        <v>111.99999999999999</v>
      </c>
      <c r="D173" s="76">
        <f t="shared" si="16"/>
        <v>156</v>
      </c>
      <c r="E173" s="76">
        <f t="shared" si="16"/>
        <v>1198</v>
      </c>
      <c r="F173" s="77">
        <f t="shared" si="16"/>
        <v>261</v>
      </c>
      <c r="G173" s="77">
        <f t="shared" si="15"/>
        <v>1727</v>
      </c>
    </row>
    <row r="174" spans="1:7" ht="15" customHeight="1" x14ac:dyDescent="0.2">
      <c r="A174" s="689"/>
      <c r="B174" s="28" t="s">
        <v>34</v>
      </c>
      <c r="C174" s="43">
        <f t="shared" si="16"/>
        <v>3</v>
      </c>
      <c r="D174" s="76">
        <f t="shared" si="16"/>
        <v>7</v>
      </c>
      <c r="E174" s="76">
        <f t="shared" si="16"/>
        <v>119</v>
      </c>
      <c r="F174" s="77">
        <f t="shared" si="16"/>
        <v>4</v>
      </c>
      <c r="G174" s="77">
        <f t="shared" si="15"/>
        <v>133</v>
      </c>
    </row>
    <row r="175" spans="1:7" ht="15" customHeight="1" x14ac:dyDescent="0.2">
      <c r="A175" s="689"/>
      <c r="B175" s="28" t="s">
        <v>29</v>
      </c>
      <c r="C175" s="43">
        <f t="shared" si="16"/>
        <v>24.000000000000004</v>
      </c>
      <c r="D175" s="76">
        <f t="shared" si="16"/>
        <v>109.00000000000001</v>
      </c>
      <c r="E175" s="76">
        <f t="shared" si="16"/>
        <v>804</v>
      </c>
      <c r="F175" s="77">
        <f t="shared" si="16"/>
        <v>94</v>
      </c>
      <c r="G175" s="77">
        <f t="shared" si="15"/>
        <v>1031</v>
      </c>
    </row>
    <row r="176" spans="1:7" ht="15" customHeight="1" x14ac:dyDescent="0.2">
      <c r="A176" s="689"/>
      <c r="B176" s="28" t="s">
        <v>33</v>
      </c>
      <c r="C176" s="43">
        <f t="shared" si="16"/>
        <v>11</v>
      </c>
      <c r="D176" s="76">
        <f t="shared" si="16"/>
        <v>24</v>
      </c>
      <c r="E176" s="76">
        <f t="shared" si="16"/>
        <v>82</v>
      </c>
      <c r="F176" s="77">
        <f t="shared" si="16"/>
        <v>12</v>
      </c>
      <c r="G176" s="77">
        <f t="shared" si="15"/>
        <v>129</v>
      </c>
    </row>
    <row r="177" spans="1:7" ht="15" customHeight="1" x14ac:dyDescent="0.2">
      <c r="A177" s="689"/>
      <c r="B177" s="28" t="s">
        <v>28</v>
      </c>
      <c r="C177" s="43">
        <f t="shared" si="16"/>
        <v>36</v>
      </c>
      <c r="D177" s="76">
        <f t="shared" si="16"/>
        <v>70</v>
      </c>
      <c r="E177" s="76">
        <f t="shared" si="16"/>
        <v>633</v>
      </c>
      <c r="F177" s="77">
        <f t="shared" si="16"/>
        <v>184</v>
      </c>
      <c r="G177" s="77">
        <f t="shared" si="15"/>
        <v>923</v>
      </c>
    </row>
    <row r="178" spans="1:7" ht="15" customHeight="1" x14ac:dyDescent="0.2">
      <c r="A178" s="689"/>
      <c r="B178" s="28" t="s">
        <v>31</v>
      </c>
      <c r="C178" s="43">
        <f t="shared" si="16"/>
        <v>17</v>
      </c>
      <c r="D178" s="76">
        <f t="shared" si="16"/>
        <v>8</v>
      </c>
      <c r="E178" s="76">
        <f t="shared" si="16"/>
        <v>272</v>
      </c>
      <c r="F178" s="77">
        <f t="shared" si="16"/>
        <v>49</v>
      </c>
      <c r="G178" s="77">
        <f t="shared" si="15"/>
        <v>346</v>
      </c>
    </row>
    <row r="179" spans="1:7" ht="15" customHeight="1" x14ac:dyDescent="0.2">
      <c r="A179" s="689"/>
      <c r="B179" s="28" t="s">
        <v>30</v>
      </c>
      <c r="C179" s="44">
        <f t="shared" si="16"/>
        <v>27.000000000000004</v>
      </c>
      <c r="D179" s="351">
        <f t="shared" si="16"/>
        <v>51</v>
      </c>
      <c r="E179" s="351">
        <f t="shared" si="16"/>
        <v>190</v>
      </c>
      <c r="F179" s="352">
        <f t="shared" si="16"/>
        <v>21</v>
      </c>
      <c r="G179" s="352">
        <f t="shared" si="15"/>
        <v>289</v>
      </c>
    </row>
    <row r="180" spans="1:7" ht="15" customHeight="1" x14ac:dyDescent="0.2">
      <c r="A180" s="726"/>
      <c r="B180" s="36" t="s">
        <v>4</v>
      </c>
      <c r="C180" s="45">
        <f t="shared" si="16"/>
        <v>238</v>
      </c>
      <c r="D180" s="353">
        <f t="shared" si="16"/>
        <v>447</v>
      </c>
      <c r="E180" s="353">
        <f t="shared" si="16"/>
        <v>3475</v>
      </c>
      <c r="F180" s="354">
        <f t="shared" si="16"/>
        <v>640.00000000000011</v>
      </c>
      <c r="G180" s="354">
        <f t="shared" si="15"/>
        <v>4800</v>
      </c>
    </row>
    <row r="181" spans="1:7" ht="15" customHeight="1" x14ac:dyDescent="0.2">
      <c r="A181" s="686" t="s">
        <v>77</v>
      </c>
      <c r="B181" s="723"/>
      <c r="C181" s="723"/>
      <c r="D181" s="723"/>
      <c r="E181" s="723"/>
      <c r="F181" s="724"/>
    </row>
    <row r="182" spans="1:7" ht="15" customHeight="1" x14ac:dyDescent="0.2">
      <c r="A182" s="686" t="s">
        <v>93</v>
      </c>
      <c r="B182" s="723"/>
      <c r="C182" s="723"/>
      <c r="D182" s="723"/>
      <c r="E182" s="723"/>
      <c r="F182" s="724"/>
    </row>
    <row r="183" spans="1:7" ht="15" customHeight="1" x14ac:dyDescent="0.2">
      <c r="A183" s="95"/>
      <c r="B183" s="96"/>
      <c r="C183" s="96"/>
      <c r="D183" s="96"/>
      <c r="E183" s="96"/>
      <c r="F183" s="97"/>
    </row>
    <row r="184" spans="1:7" ht="15" customHeight="1" x14ac:dyDescent="0.2">
      <c r="A184" s="95"/>
      <c r="B184" s="96"/>
      <c r="C184" s="96"/>
      <c r="D184" s="96"/>
      <c r="E184" s="96"/>
      <c r="F184" s="97"/>
    </row>
    <row r="185" spans="1:7" ht="15" customHeight="1" x14ac:dyDescent="0.2">
      <c r="A185" s="215" t="s">
        <v>181</v>
      </c>
      <c r="B185" s="216"/>
      <c r="C185" s="216"/>
      <c r="D185" s="216"/>
      <c r="E185" s="217"/>
    </row>
    <row r="187" spans="1:7" ht="22.5" customHeight="1" x14ac:dyDescent="0.2">
      <c r="A187" s="712"/>
      <c r="B187" s="713"/>
      <c r="C187" s="342" t="s">
        <v>90</v>
      </c>
      <c r="D187" s="344" t="s">
        <v>91</v>
      </c>
      <c r="E187" s="350" t="s">
        <v>401</v>
      </c>
      <c r="F187" s="344" t="s">
        <v>92</v>
      </c>
    </row>
    <row r="188" spans="1:7" ht="15" customHeight="1" x14ac:dyDescent="0.2">
      <c r="A188" s="688"/>
      <c r="B188" s="24" t="s">
        <v>32</v>
      </c>
      <c r="C188" s="48">
        <f t="shared" ref="C188:D196" si="17">C55+C121</f>
        <v>391</v>
      </c>
      <c r="D188" s="48">
        <f t="shared" si="17"/>
        <v>222</v>
      </c>
      <c r="E188" s="355">
        <f>D188-C188</f>
        <v>-169</v>
      </c>
      <c r="F188" s="48">
        <f t="shared" ref="F188:F196" si="18">((D188-C188)/C188)*100</f>
        <v>-43.222506393861892</v>
      </c>
    </row>
    <row r="189" spans="1:7" ht="15" customHeight="1" x14ac:dyDescent="0.2">
      <c r="A189" s="689"/>
      <c r="B189" s="28" t="s">
        <v>27</v>
      </c>
      <c r="C189" s="49">
        <f t="shared" si="17"/>
        <v>2420</v>
      </c>
      <c r="D189" s="49">
        <f t="shared" si="17"/>
        <v>1727</v>
      </c>
      <c r="E189" s="115">
        <f t="shared" ref="E189:E196" si="19">D189-C189</f>
        <v>-693</v>
      </c>
      <c r="F189" s="49">
        <f t="shared" si="18"/>
        <v>-28.636363636363637</v>
      </c>
    </row>
    <row r="190" spans="1:7" ht="15" customHeight="1" x14ac:dyDescent="0.2">
      <c r="A190" s="689"/>
      <c r="B190" s="28" t="s">
        <v>34</v>
      </c>
      <c r="C190" s="49">
        <f t="shared" si="17"/>
        <v>145</v>
      </c>
      <c r="D190" s="49">
        <f t="shared" si="17"/>
        <v>133</v>
      </c>
      <c r="E190" s="115">
        <f t="shared" si="19"/>
        <v>-12</v>
      </c>
      <c r="F190" s="49">
        <f t="shared" si="18"/>
        <v>-8.2758620689655178</v>
      </c>
    </row>
    <row r="191" spans="1:7" ht="15" customHeight="1" x14ac:dyDescent="0.2">
      <c r="A191" s="689"/>
      <c r="B191" s="28" t="s">
        <v>29</v>
      </c>
      <c r="C191" s="49">
        <f t="shared" si="17"/>
        <v>750</v>
      </c>
      <c r="D191" s="49">
        <f t="shared" si="17"/>
        <v>1031</v>
      </c>
      <c r="E191" s="115">
        <f t="shared" si="19"/>
        <v>281</v>
      </c>
      <c r="F191" s="49">
        <f t="shared" si="18"/>
        <v>37.466666666666661</v>
      </c>
    </row>
    <row r="192" spans="1:7" ht="15" customHeight="1" x14ac:dyDescent="0.2">
      <c r="A192" s="689"/>
      <c r="B192" s="28" t="s">
        <v>33</v>
      </c>
      <c r="C192" s="49">
        <f t="shared" si="17"/>
        <v>198</v>
      </c>
      <c r="D192" s="49">
        <f t="shared" si="17"/>
        <v>129</v>
      </c>
      <c r="E192" s="115">
        <f t="shared" si="19"/>
        <v>-69</v>
      </c>
      <c r="F192" s="49">
        <f t="shared" si="18"/>
        <v>-34.848484848484851</v>
      </c>
    </row>
    <row r="193" spans="1:11" ht="15" customHeight="1" x14ac:dyDescent="0.2">
      <c r="A193" s="689"/>
      <c r="B193" s="28" t="s">
        <v>28</v>
      </c>
      <c r="C193" s="49">
        <f t="shared" si="17"/>
        <v>842</v>
      </c>
      <c r="D193" s="49">
        <f t="shared" si="17"/>
        <v>923.00000000000011</v>
      </c>
      <c r="E193" s="115">
        <f t="shared" si="19"/>
        <v>81.000000000000114</v>
      </c>
      <c r="F193" s="49">
        <f t="shared" si="18"/>
        <v>9.6199524940617724</v>
      </c>
    </row>
    <row r="194" spans="1:11" ht="15" customHeight="1" x14ac:dyDescent="0.2">
      <c r="A194" s="689"/>
      <c r="B194" s="28" t="s">
        <v>31</v>
      </c>
      <c r="C194" s="49">
        <f t="shared" si="17"/>
        <v>1327</v>
      </c>
      <c r="D194" s="49">
        <f t="shared" si="17"/>
        <v>346</v>
      </c>
      <c r="E194" s="115">
        <f t="shared" si="19"/>
        <v>-981</v>
      </c>
      <c r="F194" s="49">
        <f t="shared" si="18"/>
        <v>-73.926149208741521</v>
      </c>
    </row>
    <row r="195" spans="1:11" ht="15" customHeight="1" x14ac:dyDescent="0.2">
      <c r="A195" s="689"/>
      <c r="B195" s="32" t="s">
        <v>30</v>
      </c>
      <c r="C195" s="49">
        <f t="shared" si="17"/>
        <v>313</v>
      </c>
      <c r="D195" s="49">
        <f t="shared" si="17"/>
        <v>289</v>
      </c>
      <c r="E195" s="115">
        <f t="shared" si="19"/>
        <v>-24</v>
      </c>
      <c r="F195" s="49">
        <f t="shared" si="18"/>
        <v>-7.6677316293929714</v>
      </c>
    </row>
    <row r="196" spans="1:11" ht="15" customHeight="1" x14ac:dyDescent="0.2">
      <c r="A196" s="726"/>
      <c r="B196" s="120" t="s">
        <v>4</v>
      </c>
      <c r="C196" s="356">
        <f t="shared" si="17"/>
        <v>6386.0000000000009</v>
      </c>
      <c r="D196" s="356">
        <f t="shared" si="17"/>
        <v>4800</v>
      </c>
      <c r="E196" s="357">
        <f t="shared" si="19"/>
        <v>-1586.0000000000009</v>
      </c>
      <c r="F196" s="356">
        <f t="shared" si="18"/>
        <v>-24.83557782649547</v>
      </c>
    </row>
    <row r="197" spans="1:11" ht="15" customHeight="1" x14ac:dyDescent="0.2">
      <c r="A197" s="686" t="s">
        <v>77</v>
      </c>
      <c r="B197" s="723"/>
      <c r="C197" s="723"/>
      <c r="D197" s="724"/>
    </row>
    <row r="198" spans="1:11" ht="15" customHeight="1" x14ac:dyDescent="0.2">
      <c r="A198" s="686" t="s">
        <v>93</v>
      </c>
      <c r="B198" s="723"/>
      <c r="C198" s="723"/>
      <c r="D198" s="723"/>
      <c r="E198" s="723"/>
      <c r="F198" s="724"/>
    </row>
    <row r="199" spans="1:11" ht="15" customHeight="1" x14ac:dyDescent="0.2">
      <c r="A199" s="109"/>
      <c r="B199" s="110"/>
      <c r="C199" s="110"/>
      <c r="D199" s="110"/>
      <c r="E199" s="111"/>
    </row>
    <row r="200" spans="1:11" ht="15" customHeight="1" x14ac:dyDescent="0.2">
      <c r="A200" s="685" t="s">
        <v>182</v>
      </c>
      <c r="B200" s="715"/>
      <c r="C200" s="715"/>
      <c r="D200" s="715"/>
      <c r="E200" s="716"/>
    </row>
    <row r="201" spans="1:11" ht="15" customHeight="1" x14ac:dyDescent="0.2">
      <c r="A201" s="109"/>
      <c r="B201" s="110"/>
      <c r="C201" s="110"/>
      <c r="D201" s="110"/>
      <c r="E201" s="111"/>
    </row>
    <row r="202" spans="1:11" ht="15" customHeight="1" x14ac:dyDescent="0.2">
      <c r="A202" s="109"/>
      <c r="B202" s="110"/>
      <c r="C202" s="110"/>
      <c r="D202" s="110"/>
      <c r="E202" s="111"/>
    </row>
    <row r="203" spans="1:11" ht="30" customHeight="1" x14ac:dyDescent="0.2">
      <c r="B203" s="51" t="s">
        <v>94</v>
      </c>
      <c r="C203" s="52" t="s">
        <v>32</v>
      </c>
      <c r="D203" s="53" t="s">
        <v>27</v>
      </c>
      <c r="E203" s="53" t="s">
        <v>34</v>
      </c>
      <c r="F203" s="53" t="s">
        <v>29</v>
      </c>
      <c r="G203" s="53" t="s">
        <v>33</v>
      </c>
      <c r="H203" s="53" t="s">
        <v>28</v>
      </c>
      <c r="I203" s="53" t="s">
        <v>31</v>
      </c>
      <c r="J203" s="53" t="s">
        <v>30</v>
      </c>
      <c r="K203" s="54" t="s">
        <v>4</v>
      </c>
    </row>
    <row r="204" spans="1:11" ht="15" customHeight="1" x14ac:dyDescent="0.2">
      <c r="A204" s="688"/>
      <c r="B204" s="55" t="s">
        <v>95</v>
      </c>
      <c r="C204" s="25">
        <v>0</v>
      </c>
      <c r="D204" s="26">
        <v>0</v>
      </c>
      <c r="E204" s="26">
        <v>0</v>
      </c>
      <c r="F204" s="26">
        <v>0</v>
      </c>
      <c r="G204" s="26">
        <v>0</v>
      </c>
      <c r="H204" s="26">
        <v>0</v>
      </c>
      <c r="I204" s="26">
        <v>0</v>
      </c>
      <c r="J204" s="26">
        <v>0</v>
      </c>
      <c r="K204" s="592">
        <v>0</v>
      </c>
    </row>
    <row r="205" spans="1:11" ht="15" customHeight="1" x14ac:dyDescent="0.2">
      <c r="A205" s="689"/>
      <c r="B205" s="56" t="s">
        <v>96</v>
      </c>
      <c r="C205" s="29">
        <v>0</v>
      </c>
      <c r="D205" s="30">
        <v>5</v>
      </c>
      <c r="E205" s="30">
        <v>0</v>
      </c>
      <c r="F205" s="30">
        <v>9</v>
      </c>
      <c r="G205" s="30">
        <v>0</v>
      </c>
      <c r="H205" s="30">
        <v>6</v>
      </c>
      <c r="I205" s="30">
        <v>7</v>
      </c>
      <c r="J205" s="30">
        <v>0</v>
      </c>
      <c r="K205" s="593">
        <v>27.000000000000007</v>
      </c>
    </row>
    <row r="206" spans="1:11" ht="15" customHeight="1" x14ac:dyDescent="0.2">
      <c r="A206" s="689"/>
      <c r="B206" s="56" t="s">
        <v>97</v>
      </c>
      <c r="C206" s="29">
        <v>2</v>
      </c>
      <c r="D206" s="30">
        <v>61.000000000000014</v>
      </c>
      <c r="E206" s="30">
        <v>0</v>
      </c>
      <c r="F206" s="30">
        <v>42</v>
      </c>
      <c r="G206" s="30">
        <v>12</v>
      </c>
      <c r="H206" s="30">
        <v>36</v>
      </c>
      <c r="I206" s="30">
        <v>22.000000000000004</v>
      </c>
      <c r="J206" s="30">
        <v>18.000000000000004</v>
      </c>
      <c r="K206" s="593">
        <v>193</v>
      </c>
    </row>
    <row r="207" spans="1:11" ht="15" customHeight="1" x14ac:dyDescent="0.2">
      <c r="A207" s="689"/>
      <c r="B207" s="56" t="s">
        <v>98</v>
      </c>
      <c r="C207" s="29">
        <v>6</v>
      </c>
      <c r="D207" s="30">
        <v>71</v>
      </c>
      <c r="E207" s="30">
        <v>3</v>
      </c>
      <c r="F207" s="30">
        <v>28.999999999999993</v>
      </c>
      <c r="G207" s="30">
        <v>9</v>
      </c>
      <c r="H207" s="30">
        <v>46.999999999999993</v>
      </c>
      <c r="I207" s="30">
        <v>18</v>
      </c>
      <c r="J207" s="30">
        <v>17.000000000000004</v>
      </c>
      <c r="K207" s="593">
        <v>200.00000000000006</v>
      </c>
    </row>
    <row r="208" spans="1:11" ht="15" customHeight="1" x14ac:dyDescent="0.2">
      <c r="A208" s="689"/>
      <c r="B208" s="56" t="s">
        <v>99</v>
      </c>
      <c r="C208" s="29">
        <v>4</v>
      </c>
      <c r="D208" s="30">
        <v>83</v>
      </c>
      <c r="E208" s="30">
        <v>3</v>
      </c>
      <c r="F208" s="30">
        <v>17</v>
      </c>
      <c r="G208" s="30">
        <v>9</v>
      </c>
      <c r="H208" s="30">
        <v>39</v>
      </c>
      <c r="I208" s="30">
        <v>21</v>
      </c>
      <c r="J208" s="30">
        <v>11</v>
      </c>
      <c r="K208" s="593">
        <v>187</v>
      </c>
    </row>
    <row r="209" spans="1:12" ht="15" customHeight="1" x14ac:dyDescent="0.2">
      <c r="A209" s="689"/>
      <c r="B209" s="56" t="s">
        <v>100</v>
      </c>
      <c r="C209" s="29">
        <v>4</v>
      </c>
      <c r="D209" s="30">
        <v>49</v>
      </c>
      <c r="E209" s="30">
        <v>3</v>
      </c>
      <c r="F209" s="30">
        <v>10</v>
      </c>
      <c r="G209" s="30">
        <v>6</v>
      </c>
      <c r="H209" s="30">
        <v>31</v>
      </c>
      <c r="I209" s="30">
        <v>7</v>
      </c>
      <c r="J209" s="30">
        <v>5</v>
      </c>
      <c r="K209" s="593">
        <v>114.99999999999999</v>
      </c>
    </row>
    <row r="210" spans="1:12" ht="15" customHeight="1" x14ac:dyDescent="0.2">
      <c r="A210" s="689"/>
      <c r="B210" s="56" t="s">
        <v>101</v>
      </c>
      <c r="C210" s="29">
        <v>0</v>
      </c>
      <c r="D210" s="30">
        <v>9</v>
      </c>
      <c r="E210" s="30">
        <v>0</v>
      </c>
      <c r="F210" s="30">
        <v>2.9999999999999996</v>
      </c>
      <c r="G210" s="30">
        <v>2</v>
      </c>
      <c r="H210" s="30">
        <v>4</v>
      </c>
      <c r="I210" s="30">
        <v>3.0000000000000004</v>
      </c>
      <c r="J210" s="30">
        <v>0</v>
      </c>
      <c r="K210" s="593">
        <v>21.000000000000014</v>
      </c>
    </row>
    <row r="211" spans="1:12" ht="15" customHeight="1" x14ac:dyDescent="0.2">
      <c r="A211" s="689"/>
      <c r="B211" s="56" t="s">
        <v>141</v>
      </c>
      <c r="C211" s="29">
        <v>0</v>
      </c>
      <c r="D211" s="30">
        <v>3.0000000000000004</v>
      </c>
      <c r="E211" s="30">
        <v>0</v>
      </c>
      <c r="F211" s="30">
        <v>0</v>
      </c>
      <c r="G211" s="30">
        <v>0</v>
      </c>
      <c r="H211" s="30">
        <v>0</v>
      </c>
      <c r="I211" s="30">
        <v>0</v>
      </c>
      <c r="J211" s="30">
        <v>10</v>
      </c>
      <c r="K211" s="593">
        <v>13</v>
      </c>
    </row>
    <row r="212" spans="1:12" ht="15" customHeight="1" x14ac:dyDescent="0.2">
      <c r="A212" s="726"/>
      <c r="B212" s="57" t="s">
        <v>125</v>
      </c>
      <c r="C212" s="58">
        <v>0</v>
      </c>
      <c r="D212" s="59">
        <v>72.999999999999986</v>
      </c>
      <c r="E212" s="59">
        <v>0</v>
      </c>
      <c r="F212" s="59">
        <v>0</v>
      </c>
      <c r="G212" s="59">
        <v>0</v>
      </c>
      <c r="H212" s="59">
        <v>1.9999999999999998</v>
      </c>
      <c r="I212" s="59">
        <v>0</v>
      </c>
      <c r="J212" s="59">
        <v>1</v>
      </c>
      <c r="K212" s="594">
        <v>75.999999999999986</v>
      </c>
    </row>
    <row r="213" spans="1:12" ht="15" customHeight="1" x14ac:dyDescent="0.2">
      <c r="A213" s="587"/>
      <c r="B213" s="588" t="s">
        <v>4</v>
      </c>
      <c r="C213" s="589">
        <f t="shared" ref="C213:K213" si="20">SUM(C204:C212)</f>
        <v>16</v>
      </c>
      <c r="D213" s="590">
        <f t="shared" si="20"/>
        <v>354</v>
      </c>
      <c r="E213" s="590">
        <f t="shared" si="20"/>
        <v>9</v>
      </c>
      <c r="F213" s="590">
        <f t="shared" si="20"/>
        <v>110</v>
      </c>
      <c r="G213" s="590">
        <f t="shared" si="20"/>
        <v>38</v>
      </c>
      <c r="H213" s="590">
        <f t="shared" si="20"/>
        <v>165</v>
      </c>
      <c r="I213" s="590">
        <f t="shared" si="20"/>
        <v>78</v>
      </c>
      <c r="J213" s="590">
        <f t="shared" si="20"/>
        <v>62.000000000000007</v>
      </c>
      <c r="K213" s="591">
        <f t="shared" si="20"/>
        <v>832</v>
      </c>
    </row>
    <row r="214" spans="1:12" ht="15" customHeight="1" x14ac:dyDescent="0.2">
      <c r="A214" s="738" t="s">
        <v>104</v>
      </c>
      <c r="B214" s="739"/>
      <c r="C214" s="739"/>
      <c r="D214" s="739"/>
      <c r="E214" s="739"/>
      <c r="F214" s="739"/>
      <c r="G214" s="739"/>
      <c r="H214" s="739"/>
      <c r="I214" s="739"/>
      <c r="J214" s="740"/>
    </row>
    <row r="215" spans="1:12" ht="15" customHeight="1" x14ac:dyDescent="0.25">
      <c r="A215" s="710" t="s">
        <v>498</v>
      </c>
      <c r="B215" s="711"/>
      <c r="C215" s="711"/>
      <c r="D215" s="711"/>
      <c r="E215" s="711"/>
      <c r="F215" s="711"/>
      <c r="G215" s="711"/>
      <c r="H215" s="711"/>
      <c r="I215" s="711"/>
      <c r="J215" s="711"/>
    </row>
    <row r="216" spans="1:12" ht="15" customHeight="1" x14ac:dyDescent="0.2">
      <c r="A216" s="738" t="s">
        <v>145</v>
      </c>
      <c r="B216" s="738"/>
      <c r="C216" s="738"/>
      <c r="D216" s="738"/>
      <c r="E216" s="738"/>
      <c r="F216" s="738"/>
      <c r="G216" s="738"/>
      <c r="H216" s="738"/>
      <c r="I216" s="738"/>
      <c r="J216" s="738"/>
    </row>
    <row r="217" spans="1:12" ht="15" customHeight="1" x14ac:dyDescent="0.2">
      <c r="A217" s="631" t="s">
        <v>152</v>
      </c>
      <c r="B217" s="631"/>
      <c r="C217" s="631"/>
      <c r="D217" s="631"/>
      <c r="E217" s="631"/>
      <c r="F217" s="631"/>
      <c r="G217" s="631"/>
      <c r="H217" s="631"/>
      <c r="I217" s="631"/>
      <c r="J217" s="631"/>
    </row>
    <row r="218" spans="1:12" ht="15" customHeight="1" x14ac:dyDescent="0.2">
      <c r="A218" s="113"/>
    </row>
    <row r="219" spans="1:12" ht="15" customHeight="1" x14ac:dyDescent="0.2">
      <c r="A219" s="685" t="s">
        <v>408</v>
      </c>
      <c r="B219" s="715"/>
      <c r="C219" s="715"/>
      <c r="D219" s="715"/>
      <c r="E219" s="716"/>
    </row>
    <row r="220" spans="1:12" ht="15" customHeight="1" x14ac:dyDescent="0.2">
      <c r="A220" s="109"/>
      <c r="B220" s="110"/>
      <c r="C220" s="110"/>
      <c r="D220" s="110"/>
      <c r="E220" s="111"/>
    </row>
    <row r="221" spans="1:12" ht="26.25" customHeight="1" x14ac:dyDescent="0.2">
      <c r="B221" s="103"/>
      <c r="C221" s="52" t="s">
        <v>32</v>
      </c>
      <c r="D221" s="53" t="s">
        <v>27</v>
      </c>
      <c r="E221" s="53" t="s">
        <v>34</v>
      </c>
      <c r="F221" s="53" t="s">
        <v>29</v>
      </c>
      <c r="G221" s="53" t="s">
        <v>33</v>
      </c>
      <c r="H221" s="53" t="s">
        <v>28</v>
      </c>
      <c r="I221" s="53" t="s">
        <v>31</v>
      </c>
      <c r="J221" s="53" t="s">
        <v>30</v>
      </c>
      <c r="K221" s="54" t="s">
        <v>4</v>
      </c>
      <c r="L221" s="114"/>
    </row>
    <row r="222" spans="1:12" ht="15" customHeight="1" x14ac:dyDescent="0.2">
      <c r="A222" s="720"/>
      <c r="B222" s="99" t="s">
        <v>148</v>
      </c>
      <c r="C222" s="42">
        <v>10</v>
      </c>
      <c r="D222" s="42">
        <v>221.00000000000003</v>
      </c>
      <c r="E222" s="42">
        <v>4</v>
      </c>
      <c r="F222" s="42">
        <v>72</v>
      </c>
      <c r="G222" s="42">
        <v>23</v>
      </c>
      <c r="H222" s="42">
        <v>73.999999999999986</v>
      </c>
      <c r="I222" s="42">
        <v>38</v>
      </c>
      <c r="J222" s="42">
        <v>40.000000000000007</v>
      </c>
      <c r="K222" s="42">
        <v>482</v>
      </c>
      <c r="L222" s="114"/>
    </row>
    <row r="223" spans="1:12" ht="15" customHeight="1" x14ac:dyDescent="0.2">
      <c r="A223" s="721"/>
      <c r="B223" s="56" t="s">
        <v>149</v>
      </c>
      <c r="C223" s="43">
        <v>6</v>
      </c>
      <c r="D223" s="43">
        <v>122.99999999999997</v>
      </c>
      <c r="E223" s="43">
        <v>4</v>
      </c>
      <c r="F223" s="43">
        <v>40</v>
      </c>
      <c r="G223" s="43">
        <v>15</v>
      </c>
      <c r="H223" s="43">
        <v>93</v>
      </c>
      <c r="I223" s="43">
        <v>39</v>
      </c>
      <c r="J223" s="43">
        <v>11</v>
      </c>
      <c r="K223" s="43">
        <v>330.99999999999989</v>
      </c>
      <c r="L223" s="114"/>
    </row>
    <row r="224" spans="1:12" ht="15" customHeight="1" x14ac:dyDescent="0.2">
      <c r="A224" s="721"/>
      <c r="B224" s="56" t="s">
        <v>151</v>
      </c>
      <c r="C224" s="43">
        <v>0</v>
      </c>
      <c r="D224" s="43">
        <v>0</v>
      </c>
      <c r="E224" s="43">
        <v>0</v>
      </c>
      <c r="F224" s="43">
        <v>0</v>
      </c>
      <c r="G224" s="43">
        <v>0</v>
      </c>
      <c r="H224" s="43">
        <v>0</v>
      </c>
      <c r="I224" s="43">
        <v>0</v>
      </c>
      <c r="J224" s="43">
        <v>0</v>
      </c>
      <c r="K224" s="43">
        <v>0</v>
      </c>
      <c r="L224" s="114"/>
    </row>
    <row r="225" spans="1:12" ht="15" customHeight="1" x14ac:dyDescent="0.2">
      <c r="A225" s="721"/>
      <c r="B225" s="56" t="s">
        <v>403</v>
      </c>
      <c r="C225" s="43">
        <v>0</v>
      </c>
      <c r="D225" s="43">
        <v>1</v>
      </c>
      <c r="E225" s="43">
        <v>0</v>
      </c>
      <c r="F225" s="43">
        <v>0</v>
      </c>
      <c r="G225" s="43">
        <v>0</v>
      </c>
      <c r="H225" s="43">
        <v>0</v>
      </c>
      <c r="I225" s="43">
        <v>0</v>
      </c>
      <c r="J225" s="43">
        <v>5.9999999999999991</v>
      </c>
      <c r="K225" s="43">
        <v>6.9999999999999991</v>
      </c>
      <c r="L225" s="114"/>
    </row>
    <row r="226" spans="1:12" ht="15" customHeight="1" x14ac:dyDescent="0.2">
      <c r="A226" s="722"/>
      <c r="B226" s="92" t="s">
        <v>125</v>
      </c>
      <c r="C226" s="61">
        <v>0</v>
      </c>
      <c r="D226" s="61">
        <v>5</v>
      </c>
      <c r="E226" s="61">
        <v>1</v>
      </c>
      <c r="F226" s="61">
        <v>0</v>
      </c>
      <c r="G226" s="61">
        <v>0</v>
      </c>
      <c r="H226" s="61">
        <v>0</v>
      </c>
      <c r="I226" s="61">
        <v>0</v>
      </c>
      <c r="J226" s="61">
        <v>4</v>
      </c>
      <c r="K226" s="61">
        <v>10.000000000000002</v>
      </c>
      <c r="L226" s="114"/>
    </row>
    <row r="227" spans="1:12" ht="15" customHeight="1" x14ac:dyDescent="0.2">
      <c r="A227" s="587"/>
      <c r="B227" s="588" t="s">
        <v>4</v>
      </c>
      <c r="C227" s="589">
        <f>SUM(C222:C226)</f>
        <v>16</v>
      </c>
      <c r="D227" s="589">
        <f t="shared" ref="D227:K227" si="21">SUM(D222:D226)</f>
        <v>350</v>
      </c>
      <c r="E227" s="589">
        <f t="shared" si="21"/>
        <v>9</v>
      </c>
      <c r="F227" s="589">
        <f t="shared" si="21"/>
        <v>112</v>
      </c>
      <c r="G227" s="589">
        <f t="shared" si="21"/>
        <v>38</v>
      </c>
      <c r="H227" s="589">
        <f t="shared" si="21"/>
        <v>167</v>
      </c>
      <c r="I227" s="589">
        <f t="shared" si="21"/>
        <v>77</v>
      </c>
      <c r="J227" s="589">
        <f t="shared" si="21"/>
        <v>61.000000000000007</v>
      </c>
      <c r="K227" s="589">
        <f t="shared" si="21"/>
        <v>829.99999999999989</v>
      </c>
      <c r="L227" s="114"/>
    </row>
    <row r="228" spans="1:12" s="595" customFormat="1" ht="15" customHeight="1" x14ac:dyDescent="0.2">
      <c r="A228" s="691" t="s">
        <v>76</v>
      </c>
      <c r="B228" s="699"/>
      <c r="C228" s="699"/>
      <c r="D228" s="699"/>
      <c r="E228" s="699"/>
      <c r="F228" s="699"/>
      <c r="G228" s="699"/>
      <c r="H228" s="699"/>
      <c r="I228" s="699"/>
      <c r="J228" s="700"/>
    </row>
    <row r="229" spans="1:12" s="595" customFormat="1" ht="15" customHeight="1" x14ac:dyDescent="0.25">
      <c r="A229" s="710" t="s">
        <v>498</v>
      </c>
      <c r="B229" s="711"/>
      <c r="C229" s="711"/>
      <c r="D229" s="711"/>
      <c r="E229" s="711"/>
      <c r="F229" s="711"/>
      <c r="G229" s="711"/>
      <c r="H229" s="711"/>
      <c r="I229" s="711"/>
      <c r="J229" s="711"/>
    </row>
    <row r="230" spans="1:12" s="595" customFormat="1" ht="15" customHeight="1" x14ac:dyDescent="0.2">
      <c r="A230" s="691" t="s">
        <v>153</v>
      </c>
      <c r="B230" s="691"/>
      <c r="C230" s="691"/>
      <c r="D230" s="691"/>
      <c r="E230" s="691"/>
      <c r="F230" s="691"/>
      <c r="G230" s="691"/>
      <c r="H230" s="691"/>
      <c r="I230" s="691"/>
      <c r="J230" s="691"/>
    </row>
    <row r="231" spans="1:12" s="595" customFormat="1" ht="15" customHeight="1" x14ac:dyDescent="0.2">
      <c r="A231" s="691" t="s">
        <v>154</v>
      </c>
      <c r="B231" s="691"/>
      <c r="C231" s="691"/>
      <c r="D231" s="691"/>
      <c r="E231" s="691"/>
      <c r="F231" s="691"/>
      <c r="G231" s="691"/>
      <c r="H231" s="691"/>
      <c r="I231" s="691"/>
      <c r="J231" s="691"/>
    </row>
    <row r="232" spans="1:12" ht="15" customHeight="1" x14ac:dyDescent="0.2">
      <c r="A232" s="113"/>
    </row>
    <row r="233" spans="1:12" ht="15" customHeight="1" x14ac:dyDescent="0.2">
      <c r="A233" s="113"/>
    </row>
    <row r="234" spans="1:12" ht="15" customHeight="1" x14ac:dyDescent="0.2">
      <c r="A234" s="685" t="s">
        <v>409</v>
      </c>
      <c r="B234" s="685"/>
      <c r="C234" s="685"/>
      <c r="D234" s="685"/>
      <c r="E234" s="685"/>
    </row>
    <row r="236" spans="1:12" ht="29.25" customHeight="1" x14ac:dyDescent="0.2">
      <c r="B236" s="63"/>
      <c r="C236" s="52" t="s">
        <v>32</v>
      </c>
      <c r="D236" s="52" t="s">
        <v>27</v>
      </c>
      <c r="E236" s="52" t="s">
        <v>34</v>
      </c>
      <c r="F236" s="52" t="s">
        <v>29</v>
      </c>
      <c r="G236" s="52" t="s">
        <v>33</v>
      </c>
      <c r="H236" s="52" t="s">
        <v>28</v>
      </c>
      <c r="I236" s="52" t="s">
        <v>31</v>
      </c>
      <c r="J236" s="52" t="s">
        <v>30</v>
      </c>
      <c r="K236" s="52" t="s">
        <v>4</v>
      </c>
    </row>
    <row r="237" spans="1:12" ht="15" customHeight="1" x14ac:dyDescent="0.2">
      <c r="A237" s="693"/>
      <c r="B237" s="55" t="s">
        <v>105</v>
      </c>
      <c r="C237" s="25">
        <v>16</v>
      </c>
      <c r="D237" s="26">
        <v>277</v>
      </c>
      <c r="E237" s="26">
        <v>7</v>
      </c>
      <c r="F237" s="26">
        <v>108</v>
      </c>
      <c r="G237" s="26">
        <v>32</v>
      </c>
      <c r="H237" s="26">
        <v>164.00000000000003</v>
      </c>
      <c r="I237" s="26">
        <v>75</v>
      </c>
      <c r="J237" s="26">
        <v>51</v>
      </c>
      <c r="K237" s="27">
        <v>730.00000000000011</v>
      </c>
    </row>
    <row r="238" spans="1:12" ht="15" customHeight="1" x14ac:dyDescent="0.2">
      <c r="A238" s="694"/>
      <c r="B238" s="56" t="s">
        <v>106</v>
      </c>
      <c r="C238" s="29">
        <v>0</v>
      </c>
      <c r="D238" s="30">
        <v>0</v>
      </c>
      <c r="E238" s="30">
        <v>0</v>
      </c>
      <c r="F238" s="30">
        <v>0</v>
      </c>
      <c r="G238" s="30">
        <v>0</v>
      </c>
      <c r="H238" s="30">
        <v>0</v>
      </c>
      <c r="I238" s="30">
        <v>0</v>
      </c>
      <c r="J238" s="30">
        <v>0</v>
      </c>
      <c r="K238" s="31">
        <v>0</v>
      </c>
    </row>
    <row r="239" spans="1:12" ht="15" customHeight="1" x14ac:dyDescent="0.2">
      <c r="A239" s="694"/>
      <c r="B239" s="56" t="s">
        <v>107</v>
      </c>
      <c r="C239" s="29">
        <v>0</v>
      </c>
      <c r="D239" s="30">
        <v>0</v>
      </c>
      <c r="E239" s="30">
        <v>0</v>
      </c>
      <c r="F239" s="30">
        <v>0</v>
      </c>
      <c r="G239" s="30">
        <v>0</v>
      </c>
      <c r="H239" s="30">
        <v>0</v>
      </c>
      <c r="I239" s="30">
        <v>0</v>
      </c>
      <c r="J239" s="30">
        <v>0</v>
      </c>
      <c r="K239" s="31">
        <v>0</v>
      </c>
    </row>
    <row r="240" spans="1:12" ht="15" customHeight="1" x14ac:dyDescent="0.2">
      <c r="A240" s="694"/>
      <c r="B240" s="56" t="s">
        <v>108</v>
      </c>
      <c r="C240" s="29">
        <v>0</v>
      </c>
      <c r="D240" s="30">
        <v>2.0000000000000009</v>
      </c>
      <c r="E240" s="30">
        <v>0</v>
      </c>
      <c r="F240" s="30">
        <v>2</v>
      </c>
      <c r="G240" s="30">
        <v>0</v>
      </c>
      <c r="H240" s="30">
        <v>0</v>
      </c>
      <c r="I240" s="30">
        <v>0</v>
      </c>
      <c r="J240" s="30">
        <v>0</v>
      </c>
      <c r="K240" s="31">
        <v>4.0000000000000009</v>
      </c>
    </row>
    <row r="241" spans="1:11" ht="15" customHeight="1" x14ac:dyDescent="0.2">
      <c r="A241" s="694"/>
      <c r="B241" s="56" t="s">
        <v>187</v>
      </c>
      <c r="C241" s="29">
        <v>0</v>
      </c>
      <c r="D241" s="30">
        <v>1.0000000000000004</v>
      </c>
      <c r="E241" s="30">
        <v>0</v>
      </c>
      <c r="F241" s="30">
        <v>0</v>
      </c>
      <c r="G241" s="30">
        <v>0</v>
      </c>
      <c r="H241" s="30">
        <v>0</v>
      </c>
      <c r="I241" s="30">
        <v>0</v>
      </c>
      <c r="J241" s="30">
        <v>0</v>
      </c>
      <c r="K241" s="31">
        <v>1.0000000000000002</v>
      </c>
    </row>
    <row r="242" spans="1:11" ht="15" customHeight="1" x14ac:dyDescent="0.2">
      <c r="A242" s="694"/>
      <c r="B242" s="56" t="s">
        <v>109</v>
      </c>
      <c r="C242" s="29">
        <v>0</v>
      </c>
      <c r="D242" s="30">
        <v>1</v>
      </c>
      <c r="E242" s="30">
        <v>0</v>
      </c>
      <c r="F242" s="30">
        <v>0</v>
      </c>
      <c r="G242" s="30">
        <v>0</v>
      </c>
      <c r="H242" s="30">
        <v>0</v>
      </c>
      <c r="I242" s="30">
        <v>0</v>
      </c>
      <c r="J242" s="30">
        <v>0</v>
      </c>
      <c r="K242" s="31">
        <v>1</v>
      </c>
    </row>
    <row r="243" spans="1:11" ht="15" customHeight="1" x14ac:dyDescent="0.2">
      <c r="A243" s="694"/>
      <c r="B243" s="56" t="s">
        <v>110</v>
      </c>
      <c r="C243" s="29">
        <v>0</v>
      </c>
      <c r="D243" s="30">
        <v>0</v>
      </c>
      <c r="E243" s="30">
        <v>0</v>
      </c>
      <c r="F243" s="30">
        <v>0</v>
      </c>
      <c r="G243" s="30">
        <v>0</v>
      </c>
      <c r="H243" s="30">
        <v>0</v>
      </c>
      <c r="I243" s="30">
        <v>0</v>
      </c>
      <c r="J243" s="30">
        <v>0</v>
      </c>
      <c r="K243" s="31">
        <v>0</v>
      </c>
    </row>
    <row r="244" spans="1:11" ht="15" customHeight="1" x14ac:dyDescent="0.2">
      <c r="A244" s="694"/>
      <c r="B244" s="56" t="s">
        <v>111</v>
      </c>
      <c r="C244" s="29">
        <v>0</v>
      </c>
      <c r="D244" s="30">
        <v>0</v>
      </c>
      <c r="E244" s="30">
        <v>0</v>
      </c>
      <c r="F244" s="30">
        <v>0</v>
      </c>
      <c r="G244" s="30">
        <v>0</v>
      </c>
      <c r="H244" s="30">
        <v>0</v>
      </c>
      <c r="I244" s="30">
        <v>0</v>
      </c>
      <c r="J244" s="30">
        <v>0</v>
      </c>
      <c r="K244" s="31">
        <v>0</v>
      </c>
    </row>
    <row r="245" spans="1:11" ht="15" customHeight="1" x14ac:dyDescent="0.2">
      <c r="A245" s="695"/>
      <c r="B245" s="56" t="s">
        <v>112</v>
      </c>
      <c r="C245" s="29">
        <v>0</v>
      </c>
      <c r="D245" s="30">
        <v>0</v>
      </c>
      <c r="E245" s="30">
        <v>0</v>
      </c>
      <c r="F245" s="30">
        <v>0</v>
      </c>
      <c r="G245" s="30">
        <v>0</v>
      </c>
      <c r="H245" s="30">
        <v>0</v>
      </c>
      <c r="I245" s="30">
        <v>0</v>
      </c>
      <c r="J245" s="30">
        <v>0</v>
      </c>
      <c r="K245" s="31">
        <v>0</v>
      </c>
    </row>
    <row r="246" spans="1:11" ht="15" customHeight="1" x14ac:dyDescent="0.2">
      <c r="A246" s="696"/>
      <c r="B246" s="56" t="s">
        <v>113</v>
      </c>
      <c r="C246" s="29">
        <v>0</v>
      </c>
      <c r="D246" s="30">
        <v>1</v>
      </c>
      <c r="E246" s="30">
        <v>0</v>
      </c>
      <c r="F246" s="30">
        <v>0</v>
      </c>
      <c r="G246" s="30">
        <v>0</v>
      </c>
      <c r="H246" s="30">
        <v>1</v>
      </c>
      <c r="I246" s="30">
        <v>1.0000000000000002</v>
      </c>
      <c r="J246" s="30">
        <v>0</v>
      </c>
      <c r="K246" s="31">
        <v>3.0000000000000009</v>
      </c>
    </row>
    <row r="247" spans="1:11" ht="15" customHeight="1" x14ac:dyDescent="0.2">
      <c r="A247" s="696"/>
      <c r="B247" s="56" t="s">
        <v>114</v>
      </c>
      <c r="C247" s="29">
        <v>0</v>
      </c>
      <c r="D247" s="30">
        <v>0</v>
      </c>
      <c r="E247" s="30">
        <v>0</v>
      </c>
      <c r="F247" s="30">
        <v>0</v>
      </c>
      <c r="G247" s="30">
        <v>0</v>
      </c>
      <c r="H247" s="30">
        <v>0</v>
      </c>
      <c r="I247" s="30">
        <v>0</v>
      </c>
      <c r="J247" s="30">
        <v>0</v>
      </c>
      <c r="K247" s="31">
        <v>0</v>
      </c>
    </row>
    <row r="248" spans="1:11" ht="15" customHeight="1" x14ac:dyDescent="0.2">
      <c r="A248" s="696"/>
      <c r="B248" s="56" t="s">
        <v>115</v>
      </c>
      <c r="C248" s="29">
        <v>0</v>
      </c>
      <c r="D248" s="30">
        <v>1</v>
      </c>
      <c r="E248" s="30">
        <v>0</v>
      </c>
      <c r="F248" s="30">
        <v>0</v>
      </c>
      <c r="G248" s="30">
        <v>6</v>
      </c>
      <c r="H248" s="30">
        <v>0</v>
      </c>
      <c r="I248" s="30">
        <v>0</v>
      </c>
      <c r="J248" s="30">
        <v>0</v>
      </c>
      <c r="K248" s="31">
        <v>6.9999999999999991</v>
      </c>
    </row>
    <row r="249" spans="1:11" ht="15" customHeight="1" x14ac:dyDescent="0.2">
      <c r="A249" s="696"/>
      <c r="B249" s="57" t="s">
        <v>116</v>
      </c>
      <c r="C249" s="58">
        <v>0</v>
      </c>
      <c r="D249" s="59">
        <v>67.999999999999986</v>
      </c>
      <c r="E249" s="59">
        <v>2</v>
      </c>
      <c r="F249" s="59">
        <v>0</v>
      </c>
      <c r="G249" s="59">
        <v>0</v>
      </c>
      <c r="H249" s="59">
        <v>0</v>
      </c>
      <c r="I249" s="59">
        <v>0</v>
      </c>
      <c r="J249" s="59">
        <v>10</v>
      </c>
      <c r="K249" s="60">
        <v>80</v>
      </c>
    </row>
    <row r="250" spans="1:11" ht="15" customHeight="1" x14ac:dyDescent="0.2">
      <c r="A250" s="616"/>
      <c r="B250" s="588" t="s">
        <v>4</v>
      </c>
      <c r="C250" s="589">
        <f>SUM(C237:C249)</f>
        <v>16</v>
      </c>
      <c r="D250" s="589">
        <f t="shared" ref="D250:K250" si="22">SUM(D237:D249)</f>
        <v>351</v>
      </c>
      <c r="E250" s="589">
        <f t="shared" si="22"/>
        <v>9</v>
      </c>
      <c r="F250" s="589">
        <f t="shared" si="22"/>
        <v>110</v>
      </c>
      <c r="G250" s="589">
        <f t="shared" si="22"/>
        <v>38</v>
      </c>
      <c r="H250" s="589">
        <f t="shared" si="22"/>
        <v>165.00000000000003</v>
      </c>
      <c r="I250" s="589">
        <f t="shared" si="22"/>
        <v>76</v>
      </c>
      <c r="J250" s="589">
        <f t="shared" si="22"/>
        <v>61</v>
      </c>
      <c r="K250" s="589">
        <f t="shared" si="22"/>
        <v>826.00000000000011</v>
      </c>
    </row>
    <row r="251" spans="1:11" s="595" customFormat="1" ht="15" customHeight="1" x14ac:dyDescent="0.2">
      <c r="A251" s="691" t="s">
        <v>76</v>
      </c>
      <c r="B251" s="691"/>
      <c r="C251" s="691"/>
      <c r="D251" s="691"/>
      <c r="E251" s="691"/>
      <c r="F251" s="691"/>
      <c r="G251" s="691"/>
      <c r="H251" s="691"/>
      <c r="I251" s="691"/>
      <c r="J251" s="691"/>
    </row>
    <row r="252" spans="1:11" s="595" customFormat="1" ht="15" customHeight="1" x14ac:dyDescent="0.25">
      <c r="A252" s="710" t="s">
        <v>498</v>
      </c>
      <c r="B252" s="711"/>
      <c r="C252" s="711"/>
      <c r="D252" s="711"/>
      <c r="E252" s="711"/>
      <c r="F252" s="711"/>
      <c r="G252" s="711"/>
      <c r="H252" s="711"/>
      <c r="I252" s="711"/>
      <c r="J252" s="711"/>
    </row>
    <row r="253" spans="1:11" s="595" customFormat="1" ht="15" customHeight="1" x14ac:dyDescent="0.2">
      <c r="A253" s="691" t="s">
        <v>117</v>
      </c>
      <c r="B253" s="691"/>
      <c r="C253" s="691"/>
      <c r="D253" s="691"/>
      <c r="E253" s="691"/>
      <c r="F253" s="691"/>
      <c r="G253" s="691"/>
      <c r="H253" s="691"/>
      <c r="I253" s="691"/>
      <c r="J253" s="691"/>
    </row>
    <row r="254" spans="1:11" ht="15" customHeight="1" x14ac:dyDescent="0.2">
      <c r="A254" s="113"/>
    </row>
    <row r="255" spans="1:11" ht="15" customHeight="1" x14ac:dyDescent="0.2">
      <c r="A255" s="113"/>
    </row>
    <row r="256" spans="1:11" ht="15" customHeight="1" x14ac:dyDescent="0.2">
      <c r="A256" s="685" t="s">
        <v>410</v>
      </c>
      <c r="B256" s="685"/>
      <c r="C256" s="685"/>
      <c r="D256" s="685"/>
      <c r="E256" s="685"/>
    </row>
    <row r="258" spans="1:11" ht="30" customHeight="1" x14ac:dyDescent="0.2">
      <c r="B258" s="66"/>
      <c r="C258" s="52" t="s">
        <v>32</v>
      </c>
      <c r="D258" s="52" t="s">
        <v>27</v>
      </c>
      <c r="E258" s="52" t="s">
        <v>34</v>
      </c>
      <c r="F258" s="52" t="s">
        <v>29</v>
      </c>
      <c r="G258" s="52" t="s">
        <v>33</v>
      </c>
      <c r="H258" s="52" t="s">
        <v>28</v>
      </c>
      <c r="I258" s="52" t="s">
        <v>31</v>
      </c>
      <c r="J258" s="52" t="s">
        <v>30</v>
      </c>
      <c r="K258" s="52" t="s">
        <v>4</v>
      </c>
    </row>
    <row r="259" spans="1:11" ht="15" customHeight="1" x14ac:dyDescent="0.2">
      <c r="A259" s="707"/>
      <c r="B259" s="67" t="s">
        <v>118</v>
      </c>
      <c r="C259" s="68">
        <v>0</v>
      </c>
      <c r="D259" s="68">
        <v>2</v>
      </c>
      <c r="E259" s="68">
        <v>0</v>
      </c>
      <c r="F259" s="68">
        <v>0</v>
      </c>
      <c r="G259" s="68">
        <v>0</v>
      </c>
      <c r="H259" s="68">
        <v>0</v>
      </c>
      <c r="I259" s="68">
        <v>0.99999999999999989</v>
      </c>
      <c r="J259" s="68">
        <v>2.0000000000000004</v>
      </c>
      <c r="K259" s="68">
        <v>4.9999999999999982</v>
      </c>
    </row>
    <row r="260" spans="1:11" ht="15" customHeight="1" x14ac:dyDescent="0.2">
      <c r="A260" s="708"/>
      <c r="B260" s="69" t="s">
        <v>119</v>
      </c>
      <c r="C260" s="65">
        <v>0</v>
      </c>
      <c r="D260" s="65">
        <v>5</v>
      </c>
      <c r="E260" s="65">
        <v>0</v>
      </c>
      <c r="F260" s="65">
        <v>5</v>
      </c>
      <c r="G260" s="65">
        <v>0</v>
      </c>
      <c r="H260" s="65">
        <v>0</v>
      </c>
      <c r="I260" s="65">
        <v>0</v>
      </c>
      <c r="J260" s="65">
        <v>0</v>
      </c>
      <c r="K260" s="65">
        <v>10.000000000000002</v>
      </c>
    </row>
    <row r="261" spans="1:11" ht="15" customHeight="1" x14ac:dyDescent="0.2">
      <c r="A261" s="708"/>
      <c r="B261" s="69" t="s">
        <v>120</v>
      </c>
      <c r="C261" s="65">
        <v>0</v>
      </c>
      <c r="D261" s="65">
        <v>4</v>
      </c>
      <c r="E261" s="65">
        <v>0</v>
      </c>
      <c r="F261" s="65">
        <v>0</v>
      </c>
      <c r="G261" s="65">
        <v>1</v>
      </c>
      <c r="H261" s="65">
        <v>0.99999999999999989</v>
      </c>
      <c r="I261" s="65">
        <v>0</v>
      </c>
      <c r="J261" s="65">
        <v>1</v>
      </c>
      <c r="K261" s="65">
        <v>6.9999999999999991</v>
      </c>
    </row>
    <row r="262" spans="1:11" ht="15" customHeight="1" x14ac:dyDescent="0.2">
      <c r="A262" s="708"/>
      <c r="B262" s="69" t="s">
        <v>121</v>
      </c>
      <c r="C262" s="65">
        <v>15</v>
      </c>
      <c r="D262" s="65">
        <v>175.00000000000003</v>
      </c>
      <c r="E262" s="65">
        <v>3</v>
      </c>
      <c r="F262" s="65">
        <v>97</v>
      </c>
      <c r="G262" s="65">
        <v>26</v>
      </c>
      <c r="H262" s="65">
        <v>19</v>
      </c>
      <c r="I262" s="65">
        <v>45</v>
      </c>
      <c r="J262" s="65">
        <v>33.000000000000007</v>
      </c>
      <c r="K262" s="65">
        <v>413.00000000000006</v>
      </c>
    </row>
    <row r="263" spans="1:11" ht="15" customHeight="1" x14ac:dyDescent="0.2">
      <c r="A263" s="708"/>
      <c r="B263" s="69" t="s">
        <v>122</v>
      </c>
      <c r="C263" s="65">
        <v>0</v>
      </c>
      <c r="D263" s="65">
        <v>1.0000000000000004</v>
      </c>
      <c r="E263" s="65">
        <v>0</v>
      </c>
      <c r="F263" s="65">
        <v>0</v>
      </c>
      <c r="G263" s="65">
        <v>0</v>
      </c>
      <c r="H263" s="65">
        <v>0</v>
      </c>
      <c r="I263" s="65">
        <v>0</v>
      </c>
      <c r="J263" s="65">
        <v>0</v>
      </c>
      <c r="K263" s="65">
        <v>1.0000000000000002</v>
      </c>
    </row>
    <row r="264" spans="1:11" ht="15" customHeight="1" x14ac:dyDescent="0.2">
      <c r="A264" s="708"/>
      <c r="B264" s="69" t="s">
        <v>123</v>
      </c>
      <c r="C264" s="65">
        <v>0</v>
      </c>
      <c r="D264" s="65">
        <v>1</v>
      </c>
      <c r="E264" s="65">
        <v>0</v>
      </c>
      <c r="F264" s="65">
        <v>0</v>
      </c>
      <c r="G264" s="65">
        <v>0</v>
      </c>
      <c r="H264" s="65">
        <v>0</v>
      </c>
      <c r="I264" s="65">
        <v>0</v>
      </c>
      <c r="J264" s="65">
        <v>0</v>
      </c>
      <c r="K264" s="65">
        <v>1.0000000000000002</v>
      </c>
    </row>
    <row r="265" spans="1:11" ht="15" customHeight="1" x14ac:dyDescent="0.2">
      <c r="A265" s="708"/>
      <c r="B265" s="69" t="s">
        <v>124</v>
      </c>
      <c r="C265" s="65">
        <v>0</v>
      </c>
      <c r="D265" s="65">
        <v>10.999999999999996</v>
      </c>
      <c r="E265" s="65">
        <v>4</v>
      </c>
      <c r="F265" s="65">
        <v>0</v>
      </c>
      <c r="G265" s="65">
        <v>0</v>
      </c>
      <c r="H265" s="65">
        <v>0</v>
      </c>
      <c r="I265" s="65">
        <v>18</v>
      </c>
      <c r="J265" s="65">
        <v>11.999999999999996</v>
      </c>
      <c r="K265" s="65">
        <v>45.000000000000007</v>
      </c>
    </row>
    <row r="266" spans="1:11" ht="15" customHeight="1" x14ac:dyDescent="0.2">
      <c r="A266" s="708"/>
      <c r="B266" s="70" t="s">
        <v>125</v>
      </c>
      <c r="C266" s="71">
        <v>1</v>
      </c>
      <c r="D266" s="71">
        <v>150.99999999999997</v>
      </c>
      <c r="E266" s="71">
        <v>2</v>
      </c>
      <c r="F266" s="71">
        <v>8</v>
      </c>
      <c r="G266" s="71">
        <v>11</v>
      </c>
      <c r="H266" s="71">
        <v>145.00000000000003</v>
      </c>
      <c r="I266" s="71">
        <v>12</v>
      </c>
      <c r="J266" s="71">
        <v>13</v>
      </c>
      <c r="K266" s="71">
        <v>343.00000000000011</v>
      </c>
    </row>
    <row r="267" spans="1:11" ht="15" customHeight="1" x14ac:dyDescent="0.2">
      <c r="A267" s="611"/>
      <c r="B267" s="588" t="s">
        <v>4</v>
      </c>
      <c r="C267" s="589">
        <f>SUM(C259:C266)</f>
        <v>16</v>
      </c>
      <c r="D267" s="589">
        <f t="shared" ref="D267:K267" si="23">SUM(D259:D266)</f>
        <v>350</v>
      </c>
      <c r="E267" s="589">
        <f t="shared" si="23"/>
        <v>9</v>
      </c>
      <c r="F267" s="589">
        <f t="shared" si="23"/>
        <v>110</v>
      </c>
      <c r="G267" s="589">
        <f t="shared" si="23"/>
        <v>38</v>
      </c>
      <c r="H267" s="589">
        <f t="shared" si="23"/>
        <v>165.00000000000003</v>
      </c>
      <c r="I267" s="589">
        <f t="shared" si="23"/>
        <v>76</v>
      </c>
      <c r="J267" s="589">
        <f t="shared" si="23"/>
        <v>61</v>
      </c>
      <c r="K267" s="589">
        <f t="shared" si="23"/>
        <v>825.00000000000023</v>
      </c>
    </row>
    <row r="268" spans="1:11" s="595" customFormat="1" ht="15" customHeight="1" x14ac:dyDescent="0.2">
      <c r="A268" s="691" t="s">
        <v>76</v>
      </c>
      <c r="B268" s="691"/>
      <c r="C268" s="691"/>
      <c r="D268" s="691"/>
      <c r="E268" s="691"/>
      <c r="F268" s="691"/>
      <c r="G268" s="691"/>
      <c r="H268" s="691"/>
      <c r="I268" s="691"/>
      <c r="J268" s="691"/>
      <c r="K268" s="632"/>
    </row>
    <row r="269" spans="1:11" s="595" customFormat="1" ht="15" customHeight="1" x14ac:dyDescent="0.25">
      <c r="A269" s="710" t="s">
        <v>498</v>
      </c>
      <c r="B269" s="711"/>
      <c r="C269" s="711"/>
      <c r="D269" s="711"/>
      <c r="E269" s="711"/>
      <c r="F269" s="711"/>
      <c r="G269" s="711"/>
      <c r="H269" s="711"/>
      <c r="I269" s="711"/>
      <c r="J269" s="711"/>
      <c r="K269" s="632"/>
    </row>
    <row r="270" spans="1:11" s="595" customFormat="1" ht="15" customHeight="1" x14ac:dyDescent="0.2">
      <c r="A270" s="691" t="s">
        <v>188</v>
      </c>
      <c r="B270" s="691"/>
      <c r="C270" s="691"/>
      <c r="D270" s="691"/>
      <c r="E270" s="691"/>
      <c r="F270" s="691"/>
      <c r="G270" s="691"/>
      <c r="H270" s="691"/>
      <c r="I270" s="691"/>
      <c r="J270" s="691"/>
      <c r="K270" s="632"/>
    </row>
    <row r="271" spans="1:11" s="595" customFormat="1" ht="15" customHeight="1" x14ac:dyDescent="0.2">
      <c r="A271" s="691" t="s">
        <v>155</v>
      </c>
      <c r="B271" s="691"/>
      <c r="C271" s="691"/>
      <c r="D271" s="691"/>
      <c r="E271" s="691"/>
      <c r="F271" s="691"/>
      <c r="G271" s="691"/>
      <c r="H271" s="691"/>
      <c r="I271" s="691"/>
      <c r="J271" s="691"/>
      <c r="K271" s="632"/>
    </row>
    <row r="272" spans="1:11" s="595" customFormat="1" ht="15" customHeight="1" x14ac:dyDescent="0.2">
      <c r="A272" s="691" t="s">
        <v>156</v>
      </c>
      <c r="B272" s="691"/>
      <c r="C272" s="691"/>
      <c r="D272" s="691"/>
      <c r="E272" s="691"/>
      <c r="F272" s="691"/>
      <c r="G272" s="691"/>
      <c r="H272" s="691"/>
      <c r="I272" s="691"/>
      <c r="J272" s="691"/>
      <c r="K272" s="632"/>
    </row>
    <row r="273" spans="1:11" ht="15" customHeight="1" x14ac:dyDescent="0.2">
      <c r="A273" s="113"/>
    </row>
    <row r="274" spans="1:11" ht="15" customHeight="1" x14ac:dyDescent="0.2">
      <c r="A274" s="113"/>
    </row>
    <row r="275" spans="1:11" ht="15" customHeight="1" x14ac:dyDescent="0.2">
      <c r="A275" s="685" t="s">
        <v>411</v>
      </c>
      <c r="B275" s="685"/>
      <c r="C275" s="685"/>
      <c r="D275" s="685"/>
      <c r="E275" s="685"/>
    </row>
    <row r="277" spans="1:11" ht="30.75" customHeight="1" x14ac:dyDescent="0.2">
      <c r="B277" s="66"/>
      <c r="C277" s="52" t="s">
        <v>32</v>
      </c>
      <c r="D277" s="52" t="s">
        <v>27</v>
      </c>
      <c r="E277" s="52" t="s">
        <v>34</v>
      </c>
      <c r="F277" s="52" t="s">
        <v>29</v>
      </c>
      <c r="G277" s="52" t="s">
        <v>33</v>
      </c>
      <c r="H277" s="52" t="s">
        <v>28</v>
      </c>
      <c r="I277" s="52" t="s">
        <v>31</v>
      </c>
      <c r="J277" s="52" t="s">
        <v>30</v>
      </c>
      <c r="K277" s="52" t="s">
        <v>4</v>
      </c>
    </row>
    <row r="278" spans="1:11" ht="15" customHeight="1" x14ac:dyDescent="0.2">
      <c r="A278" s="702"/>
      <c r="B278" s="87" t="s">
        <v>128</v>
      </c>
      <c r="C278" s="83">
        <v>0</v>
      </c>
      <c r="D278" s="83">
        <v>26.999999999999996</v>
      </c>
      <c r="E278" s="83">
        <v>0</v>
      </c>
      <c r="F278" s="83">
        <v>2</v>
      </c>
      <c r="G278" s="83">
        <v>1</v>
      </c>
      <c r="H278" s="83">
        <v>3</v>
      </c>
      <c r="I278" s="83">
        <v>0</v>
      </c>
      <c r="J278" s="83">
        <v>4</v>
      </c>
      <c r="K278" s="83">
        <v>37</v>
      </c>
    </row>
    <row r="279" spans="1:11" ht="15" customHeight="1" x14ac:dyDescent="0.2">
      <c r="A279" s="704"/>
      <c r="B279" s="88" t="s">
        <v>129</v>
      </c>
      <c r="C279" s="84">
        <v>12</v>
      </c>
      <c r="D279" s="84">
        <v>224.00000000000003</v>
      </c>
      <c r="E279" s="84">
        <v>5</v>
      </c>
      <c r="F279" s="84">
        <v>105.00000000000003</v>
      </c>
      <c r="G279" s="84">
        <v>18</v>
      </c>
      <c r="H279" s="84">
        <v>151</v>
      </c>
      <c r="I279" s="84">
        <v>45</v>
      </c>
      <c r="J279" s="84">
        <v>36</v>
      </c>
      <c r="K279" s="84">
        <v>596</v>
      </c>
    </row>
    <row r="280" spans="1:11" ht="15" customHeight="1" x14ac:dyDescent="0.2">
      <c r="A280" s="704"/>
      <c r="B280" s="88" t="s">
        <v>124</v>
      </c>
      <c r="C280" s="84">
        <v>0</v>
      </c>
      <c r="D280" s="84">
        <v>3.0000000000000004</v>
      </c>
      <c r="E280" s="84">
        <v>0</v>
      </c>
      <c r="F280" s="84">
        <v>1</v>
      </c>
      <c r="G280" s="84">
        <v>1</v>
      </c>
      <c r="H280" s="84">
        <v>0</v>
      </c>
      <c r="I280" s="84">
        <v>0</v>
      </c>
      <c r="J280" s="84">
        <v>7</v>
      </c>
      <c r="K280" s="84">
        <v>12</v>
      </c>
    </row>
    <row r="281" spans="1:11" ht="15" customHeight="1" x14ac:dyDescent="0.2">
      <c r="A281" s="704"/>
      <c r="B281" s="89" t="s">
        <v>125</v>
      </c>
      <c r="C281" s="85">
        <v>4</v>
      </c>
      <c r="D281" s="85">
        <v>95.999999999999986</v>
      </c>
      <c r="E281" s="85">
        <v>4</v>
      </c>
      <c r="F281" s="85">
        <v>2</v>
      </c>
      <c r="G281" s="85">
        <v>18</v>
      </c>
      <c r="H281" s="85">
        <v>8.9999999999999982</v>
      </c>
      <c r="I281" s="85">
        <v>31</v>
      </c>
      <c r="J281" s="85">
        <v>15</v>
      </c>
      <c r="K281" s="85">
        <v>179</v>
      </c>
    </row>
    <row r="282" spans="1:11" ht="15" customHeight="1" x14ac:dyDescent="0.2">
      <c r="A282" s="612"/>
      <c r="B282" s="588" t="s">
        <v>4</v>
      </c>
      <c r="C282" s="589">
        <f>SUM(C278:C281)</f>
        <v>16</v>
      </c>
      <c r="D282" s="589">
        <f t="shared" ref="D282:K282" si="24">SUM(D278:D281)</f>
        <v>350</v>
      </c>
      <c r="E282" s="589">
        <f t="shared" si="24"/>
        <v>9</v>
      </c>
      <c r="F282" s="589">
        <f t="shared" si="24"/>
        <v>110.00000000000003</v>
      </c>
      <c r="G282" s="589">
        <f t="shared" si="24"/>
        <v>38</v>
      </c>
      <c r="H282" s="589">
        <f t="shared" si="24"/>
        <v>163</v>
      </c>
      <c r="I282" s="589">
        <f t="shared" si="24"/>
        <v>76</v>
      </c>
      <c r="J282" s="589">
        <f t="shared" si="24"/>
        <v>62</v>
      </c>
      <c r="K282" s="589">
        <f t="shared" si="24"/>
        <v>824</v>
      </c>
    </row>
    <row r="283" spans="1:11" s="595" customFormat="1" ht="15" customHeight="1" x14ac:dyDescent="0.2">
      <c r="A283" s="705" t="s">
        <v>76</v>
      </c>
      <c r="B283" s="705"/>
      <c r="C283" s="705"/>
      <c r="D283" s="705"/>
      <c r="E283" s="705"/>
      <c r="F283" s="705"/>
      <c r="G283" s="705"/>
      <c r="H283" s="705"/>
      <c r="I283" s="705"/>
      <c r="J283" s="705"/>
      <c r="K283" s="368"/>
    </row>
    <row r="284" spans="1:11" s="595" customFormat="1" ht="15" customHeight="1" x14ac:dyDescent="0.25">
      <c r="A284" s="710" t="s">
        <v>498</v>
      </c>
      <c r="B284" s="711"/>
      <c r="C284" s="711"/>
      <c r="D284" s="711"/>
      <c r="E284" s="711"/>
      <c r="F284" s="711"/>
      <c r="G284" s="711"/>
      <c r="H284" s="711"/>
      <c r="I284" s="711"/>
      <c r="J284" s="711"/>
      <c r="K284" s="368"/>
    </row>
    <row r="285" spans="1:11" s="595" customFormat="1" ht="15" customHeight="1" x14ac:dyDescent="0.2">
      <c r="A285" s="705" t="s">
        <v>130</v>
      </c>
      <c r="B285" s="705"/>
      <c r="C285" s="705"/>
      <c r="D285" s="705"/>
      <c r="E285" s="705"/>
      <c r="F285" s="705"/>
      <c r="G285" s="705"/>
      <c r="H285" s="705"/>
      <c r="I285" s="705"/>
      <c r="J285" s="705"/>
      <c r="K285" s="368"/>
    </row>
    <row r="286" spans="1:11" s="595" customFormat="1" ht="15" customHeight="1" x14ac:dyDescent="0.2">
      <c r="A286" s="705" t="s">
        <v>157</v>
      </c>
      <c r="B286" s="705"/>
      <c r="C286" s="705"/>
      <c r="D286" s="705"/>
      <c r="E286" s="705"/>
      <c r="F286" s="705"/>
      <c r="G286" s="705"/>
      <c r="H286" s="705"/>
      <c r="I286" s="705"/>
      <c r="J286" s="705"/>
      <c r="K286" s="368"/>
    </row>
    <row r="287" spans="1:11" s="595" customFormat="1" ht="15" customHeight="1" x14ac:dyDescent="0.2">
      <c r="A287" s="705" t="s">
        <v>189</v>
      </c>
      <c r="B287" s="705"/>
      <c r="C287" s="705"/>
      <c r="D287" s="705"/>
      <c r="E287" s="705"/>
      <c r="F287" s="705"/>
      <c r="G287" s="705"/>
      <c r="H287" s="705"/>
      <c r="I287" s="705"/>
      <c r="J287" s="705"/>
      <c r="K287" s="368"/>
    </row>
    <row r="288" spans="1:11" ht="15" customHeight="1" x14ac:dyDescent="0.2">
      <c r="A288" s="113"/>
    </row>
    <row r="289" spans="1:11" ht="15" customHeight="1" x14ac:dyDescent="0.2">
      <c r="A289" s="113"/>
    </row>
    <row r="290" spans="1:11" ht="15" customHeight="1" x14ac:dyDescent="0.2">
      <c r="A290" s="685" t="s">
        <v>412</v>
      </c>
      <c r="B290" s="685"/>
      <c r="C290" s="685"/>
      <c r="D290" s="685"/>
      <c r="E290" s="685"/>
    </row>
    <row r="292" spans="1:11" ht="30" customHeight="1" x14ac:dyDescent="0.2">
      <c r="B292" s="66"/>
      <c r="C292" s="52" t="s">
        <v>32</v>
      </c>
      <c r="D292" s="52" t="s">
        <v>27</v>
      </c>
      <c r="E292" s="52" t="s">
        <v>34</v>
      </c>
      <c r="F292" s="52" t="s">
        <v>29</v>
      </c>
      <c r="G292" s="52" t="s">
        <v>33</v>
      </c>
      <c r="H292" s="52" t="s">
        <v>28</v>
      </c>
      <c r="I292" s="52" t="s">
        <v>31</v>
      </c>
      <c r="J292" s="52" t="s">
        <v>30</v>
      </c>
      <c r="K292" s="52" t="s">
        <v>4</v>
      </c>
    </row>
    <row r="293" spans="1:11" ht="15" customHeight="1" x14ac:dyDescent="0.2">
      <c r="A293" s="702"/>
      <c r="B293" s="87" t="s">
        <v>133</v>
      </c>
      <c r="C293" s="83">
        <v>1</v>
      </c>
      <c r="D293" s="83">
        <v>103</v>
      </c>
      <c r="E293" s="83">
        <v>0</v>
      </c>
      <c r="F293" s="83">
        <v>54</v>
      </c>
      <c r="G293" s="83">
        <v>18</v>
      </c>
      <c r="H293" s="83">
        <v>59</v>
      </c>
      <c r="I293" s="83">
        <v>47</v>
      </c>
      <c r="J293" s="83">
        <v>2.0000000000000004</v>
      </c>
      <c r="K293" s="83">
        <v>284.00000000000006</v>
      </c>
    </row>
    <row r="294" spans="1:11" ht="15" customHeight="1" x14ac:dyDescent="0.2">
      <c r="A294" s="703"/>
      <c r="B294" s="91" t="s">
        <v>134</v>
      </c>
      <c r="C294" s="84">
        <v>3</v>
      </c>
      <c r="D294" s="84">
        <v>41</v>
      </c>
      <c r="E294" s="84">
        <v>0</v>
      </c>
      <c r="F294" s="84">
        <v>38</v>
      </c>
      <c r="G294" s="84">
        <v>9</v>
      </c>
      <c r="H294" s="84">
        <v>47.000000000000007</v>
      </c>
      <c r="I294" s="84">
        <v>12.000000000000002</v>
      </c>
      <c r="J294" s="84">
        <v>0</v>
      </c>
      <c r="K294" s="84">
        <v>149.99999999999997</v>
      </c>
    </row>
    <row r="295" spans="1:11" ht="15" customHeight="1" x14ac:dyDescent="0.2">
      <c r="A295" s="703"/>
      <c r="B295" s="91" t="s">
        <v>135</v>
      </c>
      <c r="C295" s="84">
        <v>0</v>
      </c>
      <c r="D295" s="84">
        <v>3.0000000000000013</v>
      </c>
      <c r="E295" s="84">
        <v>0</v>
      </c>
      <c r="F295" s="84">
        <v>2</v>
      </c>
      <c r="G295" s="84">
        <v>0</v>
      </c>
      <c r="H295" s="84">
        <v>0</v>
      </c>
      <c r="I295" s="84">
        <v>0</v>
      </c>
      <c r="J295" s="84">
        <v>0</v>
      </c>
      <c r="K295" s="84">
        <v>5</v>
      </c>
    </row>
    <row r="296" spans="1:11" ht="15" customHeight="1" x14ac:dyDescent="0.2">
      <c r="A296" s="704"/>
      <c r="B296" s="88" t="s">
        <v>136</v>
      </c>
      <c r="C296" s="84">
        <v>9</v>
      </c>
      <c r="D296" s="84">
        <v>27.000000000000007</v>
      </c>
      <c r="E296" s="84">
        <v>1</v>
      </c>
      <c r="F296" s="84">
        <v>5</v>
      </c>
      <c r="G296" s="84">
        <v>5</v>
      </c>
      <c r="H296" s="84">
        <v>8</v>
      </c>
      <c r="I296" s="84">
        <v>6</v>
      </c>
      <c r="J296" s="84">
        <v>9</v>
      </c>
      <c r="K296" s="84">
        <v>69.999999999999972</v>
      </c>
    </row>
    <row r="297" spans="1:11" ht="15" customHeight="1" x14ac:dyDescent="0.2">
      <c r="A297" s="704"/>
      <c r="B297" s="88" t="s">
        <v>124</v>
      </c>
      <c r="C297" s="84">
        <v>0</v>
      </c>
      <c r="D297" s="84">
        <v>30</v>
      </c>
      <c r="E297" s="84">
        <v>0</v>
      </c>
      <c r="F297" s="84">
        <v>2.9999999999999996</v>
      </c>
      <c r="G297" s="84">
        <v>0</v>
      </c>
      <c r="H297" s="84">
        <v>4</v>
      </c>
      <c r="I297" s="84">
        <v>0</v>
      </c>
      <c r="J297" s="84">
        <v>15</v>
      </c>
      <c r="K297" s="84">
        <v>52.000000000000007</v>
      </c>
    </row>
    <row r="298" spans="1:11" ht="15" customHeight="1" x14ac:dyDescent="0.2">
      <c r="A298" s="704"/>
      <c r="B298" s="89" t="s">
        <v>125</v>
      </c>
      <c r="C298" s="85">
        <v>3</v>
      </c>
      <c r="D298" s="85">
        <v>146</v>
      </c>
      <c r="E298" s="85">
        <v>8</v>
      </c>
      <c r="F298" s="85">
        <v>8</v>
      </c>
      <c r="G298" s="85">
        <v>6</v>
      </c>
      <c r="H298" s="85">
        <v>46.999999999999993</v>
      </c>
      <c r="I298" s="85">
        <v>11</v>
      </c>
      <c r="J298" s="85">
        <v>35</v>
      </c>
      <c r="K298" s="85">
        <v>263.99999999999994</v>
      </c>
    </row>
    <row r="299" spans="1:11" ht="15" customHeight="1" x14ac:dyDescent="0.2">
      <c r="A299" s="608"/>
      <c r="B299" s="596" t="s">
        <v>4</v>
      </c>
      <c r="C299" s="597">
        <f>SUM(C293:C298)</f>
        <v>16</v>
      </c>
      <c r="D299" s="597">
        <f t="shared" ref="D299:K299" si="25">SUM(D293:D298)</f>
        <v>350</v>
      </c>
      <c r="E299" s="597">
        <f t="shared" si="25"/>
        <v>9</v>
      </c>
      <c r="F299" s="597">
        <f t="shared" si="25"/>
        <v>110</v>
      </c>
      <c r="G299" s="597">
        <f t="shared" si="25"/>
        <v>38</v>
      </c>
      <c r="H299" s="597">
        <f t="shared" si="25"/>
        <v>165</v>
      </c>
      <c r="I299" s="597">
        <f t="shared" si="25"/>
        <v>76</v>
      </c>
      <c r="J299" s="597">
        <f t="shared" si="25"/>
        <v>61</v>
      </c>
      <c r="K299" s="599">
        <f t="shared" si="25"/>
        <v>825</v>
      </c>
    </row>
    <row r="300" spans="1:11" s="595" customFormat="1" ht="15" customHeight="1" x14ac:dyDescent="0.2">
      <c r="A300" s="706" t="s">
        <v>76</v>
      </c>
      <c r="B300" s="706"/>
      <c r="C300" s="706"/>
      <c r="D300" s="706"/>
      <c r="E300" s="706"/>
      <c r="F300" s="706"/>
      <c r="G300" s="706"/>
      <c r="H300" s="706"/>
      <c r="I300" s="706"/>
      <c r="J300" s="706"/>
      <c r="K300" s="368"/>
    </row>
    <row r="301" spans="1:11" s="595" customFormat="1" ht="15" customHeight="1" x14ac:dyDescent="0.25">
      <c r="A301" s="710" t="s">
        <v>498</v>
      </c>
      <c r="B301" s="711"/>
      <c r="C301" s="711"/>
      <c r="D301" s="711"/>
      <c r="E301" s="711"/>
      <c r="F301" s="711"/>
      <c r="G301" s="711"/>
      <c r="H301" s="711"/>
      <c r="I301" s="711"/>
      <c r="J301" s="711"/>
      <c r="K301" s="368"/>
    </row>
    <row r="302" spans="1:11" s="595" customFormat="1" ht="15" customHeight="1" x14ac:dyDescent="0.2">
      <c r="A302" s="705" t="s">
        <v>132</v>
      </c>
      <c r="B302" s="705"/>
      <c r="C302" s="705"/>
      <c r="D302" s="705"/>
      <c r="E302" s="705"/>
      <c r="F302" s="705"/>
      <c r="G302" s="705"/>
      <c r="H302" s="705"/>
      <c r="I302" s="705"/>
      <c r="J302" s="705"/>
      <c r="K302" s="368"/>
    </row>
    <row r="303" spans="1:11" s="595" customFormat="1" ht="15" customHeight="1" x14ac:dyDescent="0.2">
      <c r="A303" s="705" t="s">
        <v>158</v>
      </c>
      <c r="B303" s="705"/>
      <c r="C303" s="705"/>
      <c r="D303" s="705"/>
      <c r="E303" s="705"/>
      <c r="F303" s="705"/>
      <c r="G303" s="705"/>
      <c r="H303" s="705"/>
      <c r="I303" s="705"/>
      <c r="J303" s="705"/>
      <c r="K303" s="368"/>
    </row>
    <row r="304" spans="1:11" ht="15" customHeight="1" x14ac:dyDescent="0.2">
      <c r="A304" s="113"/>
    </row>
    <row r="305" spans="1:11" ht="15" customHeight="1" x14ac:dyDescent="0.2">
      <c r="A305" s="113"/>
    </row>
    <row r="306" spans="1:11" ht="15" customHeight="1" x14ac:dyDescent="0.2">
      <c r="A306" s="685" t="s">
        <v>413</v>
      </c>
      <c r="B306" s="715"/>
      <c r="C306" s="715"/>
      <c r="D306" s="715"/>
      <c r="E306" s="716"/>
    </row>
    <row r="308" spans="1:11" ht="27" customHeight="1" x14ac:dyDescent="0.2">
      <c r="B308" s="51"/>
      <c r="C308" s="52" t="s">
        <v>32</v>
      </c>
      <c r="D308" s="53" t="s">
        <v>27</v>
      </c>
      <c r="E308" s="53" t="s">
        <v>34</v>
      </c>
      <c r="F308" s="53" t="s">
        <v>29</v>
      </c>
      <c r="G308" s="53" t="s">
        <v>33</v>
      </c>
      <c r="H308" s="53" t="s">
        <v>28</v>
      </c>
      <c r="I308" s="53" t="s">
        <v>31</v>
      </c>
      <c r="J308" s="53" t="s">
        <v>30</v>
      </c>
      <c r="K308" s="54" t="s">
        <v>4</v>
      </c>
    </row>
    <row r="309" spans="1:11" ht="15" customHeight="1" x14ac:dyDescent="0.2">
      <c r="A309" s="688"/>
      <c r="B309" s="55" t="s">
        <v>95</v>
      </c>
      <c r="C309" s="42">
        <v>0</v>
      </c>
      <c r="D309" s="42">
        <v>0</v>
      </c>
      <c r="E309" s="42">
        <v>0</v>
      </c>
      <c r="F309" s="42">
        <v>2</v>
      </c>
      <c r="G309" s="42">
        <v>2</v>
      </c>
      <c r="H309" s="42">
        <v>0</v>
      </c>
      <c r="I309" s="42">
        <v>5.0000000000000009</v>
      </c>
      <c r="J309" s="42">
        <v>0</v>
      </c>
      <c r="K309" s="42">
        <v>8.9999999999999982</v>
      </c>
    </row>
    <row r="310" spans="1:11" ht="15" customHeight="1" x14ac:dyDescent="0.2">
      <c r="A310" s="689"/>
      <c r="B310" s="56" t="s">
        <v>96</v>
      </c>
      <c r="C310" s="43">
        <v>11</v>
      </c>
      <c r="D310" s="43">
        <v>125.99999999999999</v>
      </c>
      <c r="E310" s="43">
        <v>3</v>
      </c>
      <c r="F310" s="43">
        <v>26.999999999999993</v>
      </c>
      <c r="G310" s="43">
        <v>7</v>
      </c>
      <c r="H310" s="43">
        <v>38</v>
      </c>
      <c r="I310" s="43">
        <v>57</v>
      </c>
      <c r="J310" s="43">
        <v>9</v>
      </c>
      <c r="K310" s="43">
        <v>277.99999999999994</v>
      </c>
    </row>
    <row r="311" spans="1:11" ht="15" customHeight="1" x14ac:dyDescent="0.2">
      <c r="A311" s="689"/>
      <c r="B311" s="56" t="s">
        <v>97</v>
      </c>
      <c r="C311" s="43">
        <v>61</v>
      </c>
      <c r="D311" s="43">
        <v>199.99999999999997</v>
      </c>
      <c r="E311" s="43">
        <v>11</v>
      </c>
      <c r="F311" s="43">
        <v>209.99999999999994</v>
      </c>
      <c r="G311" s="43">
        <v>10</v>
      </c>
      <c r="H311" s="43">
        <v>58</v>
      </c>
      <c r="I311" s="43">
        <v>57.999999999999986</v>
      </c>
      <c r="J311" s="43">
        <v>58.000000000000007</v>
      </c>
      <c r="K311" s="43">
        <v>666</v>
      </c>
    </row>
    <row r="312" spans="1:11" ht="15" customHeight="1" x14ac:dyDescent="0.2">
      <c r="A312" s="689"/>
      <c r="B312" s="56" t="s">
        <v>98</v>
      </c>
      <c r="C312" s="43">
        <v>67</v>
      </c>
      <c r="D312" s="43">
        <v>252</v>
      </c>
      <c r="E312" s="43">
        <v>25</v>
      </c>
      <c r="F312" s="43">
        <v>191</v>
      </c>
      <c r="G312" s="43">
        <v>19</v>
      </c>
      <c r="H312" s="43">
        <v>48</v>
      </c>
      <c r="I312" s="43">
        <v>45</v>
      </c>
      <c r="J312" s="43">
        <v>73.999999999999986</v>
      </c>
      <c r="K312" s="43">
        <v>721.00000000000011</v>
      </c>
    </row>
    <row r="313" spans="1:11" ht="15" customHeight="1" x14ac:dyDescent="0.2">
      <c r="A313" s="689"/>
      <c r="B313" s="56" t="s">
        <v>99</v>
      </c>
      <c r="C313" s="43">
        <v>48</v>
      </c>
      <c r="D313" s="43">
        <v>119</v>
      </c>
      <c r="E313" s="43">
        <v>13</v>
      </c>
      <c r="F313" s="43">
        <v>88.000000000000014</v>
      </c>
      <c r="G313" s="43">
        <v>21</v>
      </c>
      <c r="H313" s="43">
        <v>29.999999999999996</v>
      </c>
      <c r="I313" s="43">
        <v>46</v>
      </c>
      <c r="J313" s="43">
        <v>56.000000000000014</v>
      </c>
      <c r="K313" s="43">
        <v>421.00000000000011</v>
      </c>
    </row>
    <row r="314" spans="1:11" ht="15" customHeight="1" x14ac:dyDescent="0.2">
      <c r="A314" s="689"/>
      <c r="B314" s="56" t="s">
        <v>100</v>
      </c>
      <c r="C314" s="43">
        <v>11</v>
      </c>
      <c r="D314" s="43">
        <v>44.999999999999986</v>
      </c>
      <c r="E314" s="43">
        <v>9</v>
      </c>
      <c r="F314" s="43">
        <v>56</v>
      </c>
      <c r="G314" s="43">
        <v>15</v>
      </c>
      <c r="H314" s="43">
        <v>10</v>
      </c>
      <c r="I314" s="43">
        <v>27</v>
      </c>
      <c r="J314" s="43">
        <v>17.000000000000004</v>
      </c>
      <c r="K314" s="43">
        <v>189.99999999999994</v>
      </c>
    </row>
    <row r="315" spans="1:11" ht="15" customHeight="1" x14ac:dyDescent="0.2">
      <c r="A315" s="689"/>
      <c r="B315" s="56" t="s">
        <v>101</v>
      </c>
      <c r="C315" s="43">
        <v>0</v>
      </c>
      <c r="D315" s="43">
        <v>8.9999999999999964</v>
      </c>
      <c r="E315" s="43">
        <v>4</v>
      </c>
      <c r="F315" s="43">
        <v>13</v>
      </c>
      <c r="G315" s="43">
        <v>12</v>
      </c>
      <c r="H315" s="43">
        <v>2</v>
      </c>
      <c r="I315" s="43">
        <v>12</v>
      </c>
      <c r="J315" s="43">
        <v>7.0000000000000018</v>
      </c>
      <c r="K315" s="43">
        <v>58.999999999999972</v>
      </c>
    </row>
    <row r="316" spans="1:11" ht="15" customHeight="1" x14ac:dyDescent="0.2">
      <c r="A316" s="689"/>
      <c r="B316" s="56" t="s">
        <v>102</v>
      </c>
      <c r="C316" s="43">
        <v>0</v>
      </c>
      <c r="D316" s="43">
        <v>12.000000000000004</v>
      </c>
      <c r="E316" s="43">
        <v>0</v>
      </c>
      <c r="F316" s="43">
        <v>0</v>
      </c>
      <c r="G316" s="43">
        <v>0</v>
      </c>
      <c r="H316" s="43">
        <v>0</v>
      </c>
      <c r="I316" s="43">
        <v>0</v>
      </c>
      <c r="J316" s="43">
        <v>0</v>
      </c>
      <c r="K316" s="43">
        <v>11.999999999999998</v>
      </c>
    </row>
    <row r="317" spans="1:11" ht="15" customHeight="1" x14ac:dyDescent="0.2">
      <c r="A317" s="725"/>
      <c r="B317" s="57" t="s">
        <v>103</v>
      </c>
      <c r="C317" s="61">
        <v>8</v>
      </c>
      <c r="D317" s="61">
        <v>614</v>
      </c>
      <c r="E317" s="61">
        <v>59</v>
      </c>
      <c r="F317" s="61">
        <v>332</v>
      </c>
      <c r="G317" s="61">
        <v>5</v>
      </c>
      <c r="H317" s="61">
        <v>558</v>
      </c>
      <c r="I317" s="61">
        <v>18.999999999999996</v>
      </c>
      <c r="J317" s="61">
        <v>7.0000000000000018</v>
      </c>
      <c r="K317" s="61">
        <v>1602.0000000000005</v>
      </c>
    </row>
    <row r="318" spans="1:11" ht="15" customHeight="1" x14ac:dyDescent="0.2">
      <c r="A318" s="606"/>
      <c r="B318" s="598" t="s">
        <v>4</v>
      </c>
      <c r="C318" s="599">
        <f>SUM(C309:C317)</f>
        <v>206</v>
      </c>
      <c r="D318" s="599">
        <f t="shared" ref="D318:K318" si="26">SUM(D309:D317)</f>
        <v>1377</v>
      </c>
      <c r="E318" s="599">
        <f t="shared" si="26"/>
        <v>124</v>
      </c>
      <c r="F318" s="599">
        <f t="shared" si="26"/>
        <v>919</v>
      </c>
      <c r="G318" s="599">
        <f t="shared" si="26"/>
        <v>91</v>
      </c>
      <c r="H318" s="599">
        <f t="shared" si="26"/>
        <v>744</v>
      </c>
      <c r="I318" s="599">
        <f t="shared" si="26"/>
        <v>269</v>
      </c>
      <c r="J318" s="599">
        <f t="shared" si="26"/>
        <v>228</v>
      </c>
      <c r="K318" s="599">
        <f t="shared" si="26"/>
        <v>3958.0000000000005</v>
      </c>
    </row>
    <row r="319" spans="1:11" s="595" customFormat="1" ht="15" customHeight="1" x14ac:dyDescent="0.2">
      <c r="A319" s="691" t="s">
        <v>76</v>
      </c>
      <c r="B319" s="699"/>
      <c r="C319" s="699"/>
      <c r="D319" s="699"/>
      <c r="E319" s="699"/>
      <c r="F319" s="699"/>
      <c r="G319" s="699"/>
      <c r="H319" s="699"/>
      <c r="I319" s="699"/>
      <c r="J319" s="700"/>
    </row>
    <row r="320" spans="1:11" s="595" customFormat="1" ht="15" customHeight="1" x14ac:dyDescent="0.25">
      <c r="A320" s="710" t="s">
        <v>498</v>
      </c>
      <c r="B320" s="711"/>
      <c r="C320" s="711"/>
      <c r="D320" s="711"/>
      <c r="E320" s="711"/>
      <c r="F320" s="711"/>
      <c r="G320" s="711"/>
      <c r="H320" s="711"/>
      <c r="I320" s="711"/>
      <c r="J320" s="711"/>
    </row>
    <row r="321" spans="1:12" s="595" customFormat="1" ht="15" customHeight="1" x14ac:dyDescent="0.2">
      <c r="A321" s="691" t="s">
        <v>145</v>
      </c>
      <c r="B321" s="691"/>
      <c r="C321" s="691"/>
      <c r="D321" s="691"/>
      <c r="E321" s="691"/>
      <c r="F321" s="691"/>
      <c r="G321" s="691"/>
      <c r="H321" s="691"/>
      <c r="I321" s="691"/>
      <c r="J321" s="691"/>
    </row>
    <row r="322" spans="1:12" s="595" customFormat="1" ht="15" customHeight="1" x14ac:dyDescent="0.2">
      <c r="A322" s="691" t="s">
        <v>152</v>
      </c>
      <c r="B322" s="691"/>
      <c r="C322" s="691"/>
      <c r="D322" s="691"/>
      <c r="E322" s="691"/>
      <c r="F322" s="691"/>
      <c r="G322" s="691"/>
      <c r="H322" s="691"/>
      <c r="I322" s="691"/>
      <c r="J322" s="691"/>
    </row>
    <row r="323" spans="1:12" ht="15" customHeight="1" x14ac:dyDescent="0.2">
      <c r="A323" s="113"/>
    </row>
    <row r="324" spans="1:12" ht="15" customHeight="1" x14ac:dyDescent="0.2">
      <c r="A324" s="113"/>
    </row>
    <row r="325" spans="1:12" ht="15" customHeight="1" x14ac:dyDescent="0.2">
      <c r="A325" s="685" t="s">
        <v>414</v>
      </c>
      <c r="B325" s="715"/>
      <c r="C325" s="715"/>
      <c r="D325" s="715"/>
      <c r="E325" s="716"/>
    </row>
    <row r="326" spans="1:12" ht="15" customHeight="1" x14ac:dyDescent="0.2">
      <c r="B326" s="103" t="s">
        <v>147</v>
      </c>
      <c r="C326" s="717"/>
      <c r="D326" s="718"/>
      <c r="E326" s="718"/>
      <c r="F326" s="718"/>
      <c r="G326" s="718"/>
      <c r="H326" s="718"/>
      <c r="I326" s="718"/>
      <c r="J326" s="718"/>
      <c r="K326" s="719"/>
      <c r="L326" s="114"/>
    </row>
    <row r="327" spans="1:12" ht="30" customHeight="1" x14ac:dyDescent="0.2">
      <c r="B327" s="103"/>
      <c r="C327" s="52" t="s">
        <v>32</v>
      </c>
      <c r="D327" s="53" t="s">
        <v>27</v>
      </c>
      <c r="E327" s="53" t="s">
        <v>34</v>
      </c>
      <c r="F327" s="53" t="s">
        <v>29</v>
      </c>
      <c r="G327" s="53" t="s">
        <v>33</v>
      </c>
      <c r="H327" s="53" t="s">
        <v>28</v>
      </c>
      <c r="I327" s="53" t="s">
        <v>31</v>
      </c>
      <c r="J327" s="53" t="s">
        <v>30</v>
      </c>
      <c r="K327" s="54" t="s">
        <v>4</v>
      </c>
      <c r="L327" s="114"/>
    </row>
    <row r="328" spans="1:12" ht="15" customHeight="1" x14ac:dyDescent="0.2">
      <c r="A328" s="720"/>
      <c r="B328" s="99" t="s">
        <v>148</v>
      </c>
      <c r="C328" s="42">
        <v>81</v>
      </c>
      <c r="D328" s="42">
        <v>502.00000000000006</v>
      </c>
      <c r="E328" s="42">
        <v>52</v>
      </c>
      <c r="F328" s="42">
        <v>456.99999999999994</v>
      </c>
      <c r="G328" s="42">
        <v>43</v>
      </c>
      <c r="H328" s="42">
        <v>133</v>
      </c>
      <c r="I328" s="42">
        <v>120.00000000000001</v>
      </c>
      <c r="J328" s="42">
        <v>129.00000000000003</v>
      </c>
      <c r="K328" s="42">
        <v>1517.0000000000002</v>
      </c>
      <c r="L328" s="114"/>
    </row>
    <row r="329" spans="1:12" ht="15" customHeight="1" x14ac:dyDescent="0.2">
      <c r="A329" s="721"/>
      <c r="B329" s="56" t="s">
        <v>149</v>
      </c>
      <c r="C329" s="43">
        <v>111</v>
      </c>
      <c r="D329" s="43">
        <v>425.00000000000006</v>
      </c>
      <c r="E329" s="43">
        <v>25</v>
      </c>
      <c r="F329" s="43">
        <v>378</v>
      </c>
      <c r="G329" s="43">
        <v>48</v>
      </c>
      <c r="H329" s="43">
        <v>219</v>
      </c>
      <c r="I329" s="43">
        <v>149</v>
      </c>
      <c r="J329" s="43">
        <v>94.999999999999986</v>
      </c>
      <c r="K329" s="43">
        <v>1450</v>
      </c>
      <c r="L329" s="114"/>
    </row>
    <row r="330" spans="1:12" ht="15" customHeight="1" x14ac:dyDescent="0.2">
      <c r="A330" s="721"/>
      <c r="B330" s="56" t="s">
        <v>151</v>
      </c>
      <c r="C330" s="43">
        <v>2</v>
      </c>
      <c r="D330" s="43">
        <v>20</v>
      </c>
      <c r="E330" s="43">
        <v>0</v>
      </c>
      <c r="F330" s="43">
        <v>0</v>
      </c>
      <c r="G330" s="43">
        <v>0</v>
      </c>
      <c r="H330" s="43">
        <v>3</v>
      </c>
      <c r="I330" s="43">
        <v>0</v>
      </c>
      <c r="J330" s="43">
        <v>4.0000000000000009</v>
      </c>
      <c r="K330" s="43">
        <v>28.999999999999982</v>
      </c>
      <c r="L330" s="114"/>
    </row>
    <row r="331" spans="1:12" ht="15" customHeight="1" x14ac:dyDescent="0.2">
      <c r="A331" s="721"/>
      <c r="B331" s="56" t="s">
        <v>150</v>
      </c>
      <c r="C331" s="43">
        <v>4</v>
      </c>
      <c r="D331" s="43">
        <v>2.0000000000000004</v>
      </c>
      <c r="E331" s="43">
        <v>0</v>
      </c>
      <c r="F331" s="43">
        <v>0</v>
      </c>
      <c r="G331" s="43">
        <v>0</v>
      </c>
      <c r="H331" s="43">
        <v>3.9999999999999996</v>
      </c>
      <c r="I331" s="43">
        <v>0</v>
      </c>
      <c r="J331" s="43">
        <v>0</v>
      </c>
      <c r="K331" s="43">
        <v>10.000000000000002</v>
      </c>
      <c r="L331" s="114"/>
    </row>
    <row r="332" spans="1:12" ht="15" customHeight="1" x14ac:dyDescent="0.2">
      <c r="A332" s="721"/>
      <c r="B332" s="92" t="s">
        <v>103</v>
      </c>
      <c r="C332" s="61">
        <v>8</v>
      </c>
      <c r="D332" s="61">
        <v>428</v>
      </c>
      <c r="E332" s="61">
        <v>47</v>
      </c>
      <c r="F332" s="61">
        <v>84</v>
      </c>
      <c r="G332" s="61">
        <v>0</v>
      </c>
      <c r="H332" s="61">
        <v>397.00000000000011</v>
      </c>
      <c r="I332" s="61">
        <v>0</v>
      </c>
      <c r="J332" s="61">
        <v>0</v>
      </c>
      <c r="K332" s="61">
        <v>964.00000000000023</v>
      </c>
      <c r="L332" s="114"/>
    </row>
    <row r="333" spans="1:12" ht="15" customHeight="1" x14ac:dyDescent="0.2">
      <c r="A333" s="609"/>
      <c r="B333" s="613" t="s">
        <v>4</v>
      </c>
      <c r="C333" s="614">
        <f>SUM(C328:C332)</f>
        <v>206</v>
      </c>
      <c r="D333" s="614">
        <f t="shared" ref="D333:K333" si="27">SUM(D328:D332)</f>
        <v>1377</v>
      </c>
      <c r="E333" s="614">
        <f t="shared" si="27"/>
        <v>124</v>
      </c>
      <c r="F333" s="614">
        <f t="shared" si="27"/>
        <v>919</v>
      </c>
      <c r="G333" s="614">
        <f t="shared" si="27"/>
        <v>91</v>
      </c>
      <c r="H333" s="614">
        <f t="shared" si="27"/>
        <v>756.00000000000011</v>
      </c>
      <c r="I333" s="614">
        <f t="shared" si="27"/>
        <v>269</v>
      </c>
      <c r="J333" s="614">
        <f>SUM(J328:J332)</f>
        <v>228</v>
      </c>
      <c r="K333" s="603">
        <f t="shared" si="27"/>
        <v>3970</v>
      </c>
      <c r="L333" s="114"/>
    </row>
    <row r="334" spans="1:12" s="595" customFormat="1" ht="15" customHeight="1" x14ac:dyDescent="0.2">
      <c r="A334" s="687" t="s">
        <v>76</v>
      </c>
      <c r="B334" s="736"/>
      <c r="C334" s="736"/>
      <c r="D334" s="736"/>
      <c r="E334" s="736"/>
      <c r="F334" s="736"/>
      <c r="G334" s="736"/>
      <c r="H334" s="736"/>
      <c r="I334" s="736"/>
      <c r="J334" s="737"/>
      <c r="K334" s="633"/>
      <c r="L334" s="634"/>
    </row>
    <row r="335" spans="1:12" s="595" customFormat="1" ht="15" customHeight="1" x14ac:dyDescent="0.25">
      <c r="A335" s="710" t="s">
        <v>498</v>
      </c>
      <c r="B335" s="711"/>
      <c r="C335" s="711"/>
      <c r="D335" s="711"/>
      <c r="E335" s="711"/>
      <c r="F335" s="711"/>
      <c r="G335" s="711"/>
      <c r="H335" s="711"/>
      <c r="I335" s="711"/>
      <c r="J335" s="711"/>
      <c r="K335" s="633"/>
      <c r="L335" s="634"/>
    </row>
    <row r="336" spans="1:12" s="595" customFormat="1" ht="15" customHeight="1" x14ac:dyDescent="0.2">
      <c r="A336" s="691" t="s">
        <v>153</v>
      </c>
      <c r="B336" s="691"/>
      <c r="C336" s="691"/>
      <c r="D336" s="691"/>
      <c r="E336" s="691"/>
      <c r="F336" s="691"/>
      <c r="G336" s="691"/>
      <c r="H336" s="691"/>
      <c r="I336" s="691"/>
      <c r="J336" s="691"/>
    </row>
    <row r="337" spans="1:11" s="595" customFormat="1" ht="15" customHeight="1" x14ac:dyDescent="0.2">
      <c r="A337" s="691" t="s">
        <v>154</v>
      </c>
      <c r="B337" s="691"/>
      <c r="C337" s="691"/>
      <c r="D337" s="691"/>
      <c r="E337" s="691"/>
      <c r="F337" s="691"/>
      <c r="G337" s="691"/>
      <c r="H337" s="691"/>
      <c r="I337" s="691"/>
      <c r="J337" s="691"/>
    </row>
    <row r="338" spans="1:11" ht="15" customHeight="1" x14ac:dyDescent="0.2">
      <c r="A338" s="113"/>
    </row>
    <row r="339" spans="1:11" ht="15" customHeight="1" x14ac:dyDescent="0.2">
      <c r="A339" s="113"/>
    </row>
    <row r="340" spans="1:11" ht="15" customHeight="1" x14ac:dyDescent="0.2">
      <c r="A340" s="685" t="s">
        <v>183</v>
      </c>
      <c r="B340" s="685"/>
      <c r="C340" s="685"/>
      <c r="D340" s="685"/>
      <c r="E340" s="685"/>
    </row>
    <row r="342" spans="1:11" ht="30" customHeight="1" x14ac:dyDescent="0.2">
      <c r="B342" s="63"/>
      <c r="C342" s="52" t="s">
        <v>32</v>
      </c>
      <c r="D342" s="52" t="s">
        <v>27</v>
      </c>
      <c r="E342" s="52" t="s">
        <v>34</v>
      </c>
      <c r="F342" s="52" t="s">
        <v>29</v>
      </c>
      <c r="G342" s="52" t="s">
        <v>33</v>
      </c>
      <c r="H342" s="52" t="s">
        <v>28</v>
      </c>
      <c r="I342" s="52" t="s">
        <v>31</v>
      </c>
      <c r="J342" s="52" t="s">
        <v>30</v>
      </c>
      <c r="K342" s="52" t="s">
        <v>4</v>
      </c>
    </row>
    <row r="343" spans="1:11" ht="15" customHeight="1" x14ac:dyDescent="0.2">
      <c r="A343" s="693"/>
      <c r="B343" s="55" t="s">
        <v>105</v>
      </c>
      <c r="C343" s="25">
        <v>92</v>
      </c>
      <c r="D343" s="26">
        <v>766.99999999999989</v>
      </c>
      <c r="E343" s="26">
        <v>72</v>
      </c>
      <c r="F343" s="26">
        <v>293</v>
      </c>
      <c r="G343" s="26">
        <v>54</v>
      </c>
      <c r="H343" s="26">
        <v>201.99999999999997</v>
      </c>
      <c r="I343" s="26">
        <v>233.00000000000003</v>
      </c>
      <c r="J343" s="26">
        <v>191</v>
      </c>
      <c r="K343" s="27">
        <v>1903.9999999999995</v>
      </c>
    </row>
    <row r="344" spans="1:11" ht="15" customHeight="1" x14ac:dyDescent="0.2">
      <c r="A344" s="694"/>
      <c r="B344" s="56" t="s">
        <v>106</v>
      </c>
      <c r="C344" s="29">
        <v>0</v>
      </c>
      <c r="D344" s="30">
        <v>0</v>
      </c>
      <c r="E344" s="30">
        <v>0</v>
      </c>
      <c r="F344" s="30">
        <v>0</v>
      </c>
      <c r="G344" s="30">
        <v>0</v>
      </c>
      <c r="H344" s="30">
        <v>0</v>
      </c>
      <c r="I344" s="30">
        <v>0</v>
      </c>
      <c r="J344" s="30">
        <v>0</v>
      </c>
      <c r="K344" s="31">
        <v>0</v>
      </c>
    </row>
    <row r="345" spans="1:11" ht="15" customHeight="1" x14ac:dyDescent="0.2">
      <c r="A345" s="694"/>
      <c r="B345" s="56" t="s">
        <v>107</v>
      </c>
      <c r="C345" s="29">
        <v>0</v>
      </c>
      <c r="D345" s="30">
        <v>5.0000000000000009</v>
      </c>
      <c r="E345" s="30">
        <v>0</v>
      </c>
      <c r="F345" s="30">
        <v>1</v>
      </c>
      <c r="G345" s="30">
        <v>0</v>
      </c>
      <c r="H345" s="30">
        <v>1</v>
      </c>
      <c r="I345" s="30">
        <v>0</v>
      </c>
      <c r="J345" s="30">
        <v>1.0000000000000002</v>
      </c>
      <c r="K345" s="31">
        <v>8.0000000000000018</v>
      </c>
    </row>
    <row r="346" spans="1:11" ht="15" customHeight="1" x14ac:dyDescent="0.2">
      <c r="A346" s="694"/>
      <c r="B346" s="56" t="s">
        <v>108</v>
      </c>
      <c r="C346" s="29">
        <v>0</v>
      </c>
      <c r="D346" s="30">
        <v>6.0000000000000009</v>
      </c>
      <c r="E346" s="30">
        <v>0</v>
      </c>
      <c r="F346" s="30">
        <v>2</v>
      </c>
      <c r="G346" s="30">
        <v>0</v>
      </c>
      <c r="H346" s="30">
        <v>0</v>
      </c>
      <c r="I346" s="30">
        <v>0</v>
      </c>
      <c r="J346" s="30">
        <v>4.0000000000000009</v>
      </c>
      <c r="K346" s="31">
        <v>12.000000000000009</v>
      </c>
    </row>
    <row r="347" spans="1:11" ht="15" customHeight="1" x14ac:dyDescent="0.2">
      <c r="A347" s="694"/>
      <c r="B347" s="56" t="s">
        <v>187</v>
      </c>
      <c r="C347" s="29">
        <v>0</v>
      </c>
      <c r="D347" s="30">
        <v>2.0000000000000009</v>
      </c>
      <c r="E347" s="30">
        <v>0</v>
      </c>
      <c r="F347" s="30">
        <v>0</v>
      </c>
      <c r="G347" s="30">
        <v>0</v>
      </c>
      <c r="H347" s="30">
        <v>0</v>
      </c>
      <c r="I347" s="30">
        <v>0</v>
      </c>
      <c r="J347" s="30">
        <v>0</v>
      </c>
      <c r="K347" s="31">
        <v>2.0000000000000004</v>
      </c>
    </row>
    <row r="348" spans="1:11" ht="15" customHeight="1" x14ac:dyDescent="0.2">
      <c r="A348" s="694"/>
      <c r="B348" s="56" t="s">
        <v>109</v>
      </c>
      <c r="C348" s="29">
        <v>0</v>
      </c>
      <c r="D348" s="30">
        <v>0</v>
      </c>
      <c r="E348" s="30">
        <v>0</v>
      </c>
      <c r="F348" s="30">
        <v>0</v>
      </c>
      <c r="G348" s="30">
        <v>0</v>
      </c>
      <c r="H348" s="30">
        <v>0</v>
      </c>
      <c r="I348" s="30">
        <v>0</v>
      </c>
      <c r="J348" s="30">
        <v>0</v>
      </c>
      <c r="K348" s="31">
        <v>0</v>
      </c>
    </row>
    <row r="349" spans="1:11" ht="15" customHeight="1" x14ac:dyDescent="0.2">
      <c r="A349" s="694"/>
      <c r="B349" s="56" t="s">
        <v>110</v>
      </c>
      <c r="C349" s="29">
        <v>0</v>
      </c>
      <c r="D349" s="30">
        <v>1</v>
      </c>
      <c r="E349" s="30">
        <v>1</v>
      </c>
      <c r="F349" s="30">
        <v>0</v>
      </c>
      <c r="G349" s="30">
        <v>0</v>
      </c>
      <c r="H349" s="30">
        <v>2</v>
      </c>
      <c r="I349" s="30">
        <v>0</v>
      </c>
      <c r="J349" s="30">
        <v>1.0000000000000002</v>
      </c>
      <c r="K349" s="31">
        <v>5</v>
      </c>
    </row>
    <row r="350" spans="1:11" ht="15" customHeight="1" x14ac:dyDescent="0.2">
      <c r="A350" s="694"/>
      <c r="B350" s="56" t="s">
        <v>111</v>
      </c>
      <c r="C350" s="29">
        <v>0</v>
      </c>
      <c r="D350" s="30">
        <v>5</v>
      </c>
      <c r="E350" s="30">
        <v>1</v>
      </c>
      <c r="F350" s="30">
        <v>0</v>
      </c>
      <c r="G350" s="30">
        <v>1</v>
      </c>
      <c r="H350" s="30">
        <v>1</v>
      </c>
      <c r="I350" s="30">
        <v>0</v>
      </c>
      <c r="J350" s="30">
        <v>2.0000000000000004</v>
      </c>
      <c r="K350" s="31">
        <v>10.000000000000005</v>
      </c>
    </row>
    <row r="351" spans="1:11" ht="15" customHeight="1" x14ac:dyDescent="0.2">
      <c r="A351" s="695"/>
      <c r="B351" s="56" t="s">
        <v>112</v>
      </c>
      <c r="C351" s="29">
        <v>0</v>
      </c>
      <c r="D351" s="30">
        <v>3.0000000000000009</v>
      </c>
      <c r="E351" s="30">
        <v>1</v>
      </c>
      <c r="F351" s="30">
        <v>4</v>
      </c>
      <c r="G351" s="30">
        <v>1</v>
      </c>
      <c r="H351" s="30">
        <v>6</v>
      </c>
      <c r="I351" s="30">
        <v>0</v>
      </c>
      <c r="J351" s="30">
        <v>3.0000000000000004</v>
      </c>
      <c r="K351" s="31">
        <v>18.000000000000007</v>
      </c>
    </row>
    <row r="352" spans="1:11" ht="15" customHeight="1" x14ac:dyDescent="0.2">
      <c r="A352" s="696"/>
      <c r="B352" s="56" t="s">
        <v>113</v>
      </c>
      <c r="C352" s="29">
        <v>0</v>
      </c>
      <c r="D352" s="30">
        <v>2.0000000000000004</v>
      </c>
      <c r="E352" s="30">
        <v>1</v>
      </c>
      <c r="F352" s="30">
        <v>0</v>
      </c>
      <c r="G352" s="30">
        <v>0</v>
      </c>
      <c r="H352" s="30">
        <v>0</v>
      </c>
      <c r="I352" s="30">
        <v>0</v>
      </c>
      <c r="J352" s="30">
        <v>1.0000000000000002</v>
      </c>
      <c r="K352" s="31">
        <v>4.0000000000000009</v>
      </c>
    </row>
    <row r="353" spans="1:11" ht="15" customHeight="1" x14ac:dyDescent="0.2">
      <c r="A353" s="696"/>
      <c r="B353" s="56" t="s">
        <v>114</v>
      </c>
      <c r="C353" s="29">
        <v>2</v>
      </c>
      <c r="D353" s="30">
        <v>17</v>
      </c>
      <c r="E353" s="30">
        <v>1</v>
      </c>
      <c r="F353" s="30">
        <v>1</v>
      </c>
      <c r="G353" s="30">
        <v>1</v>
      </c>
      <c r="H353" s="30">
        <v>3</v>
      </c>
      <c r="I353" s="30">
        <v>0</v>
      </c>
      <c r="J353" s="30">
        <v>11</v>
      </c>
      <c r="K353" s="31">
        <v>36</v>
      </c>
    </row>
    <row r="354" spans="1:11" ht="15" customHeight="1" x14ac:dyDescent="0.2">
      <c r="A354" s="696"/>
      <c r="B354" s="56" t="s">
        <v>115</v>
      </c>
      <c r="C354" s="29">
        <v>0</v>
      </c>
      <c r="D354" s="30">
        <v>15.999999999999996</v>
      </c>
      <c r="E354" s="30">
        <v>0</v>
      </c>
      <c r="F354" s="30">
        <v>10</v>
      </c>
      <c r="G354" s="30">
        <v>0</v>
      </c>
      <c r="H354" s="30">
        <v>3.9999999999999996</v>
      </c>
      <c r="I354" s="30">
        <v>0</v>
      </c>
      <c r="J354" s="30">
        <v>5.9999999999999991</v>
      </c>
      <c r="K354" s="31">
        <v>36.000000000000007</v>
      </c>
    </row>
    <row r="355" spans="1:11" ht="15" customHeight="1" x14ac:dyDescent="0.2">
      <c r="A355" s="696"/>
      <c r="B355" s="57" t="s">
        <v>116</v>
      </c>
      <c r="C355" s="58">
        <v>112</v>
      </c>
      <c r="D355" s="59">
        <v>553</v>
      </c>
      <c r="E355" s="59">
        <v>47</v>
      </c>
      <c r="F355" s="59">
        <v>608</v>
      </c>
      <c r="G355" s="59">
        <v>34</v>
      </c>
      <c r="H355" s="59">
        <v>537</v>
      </c>
      <c r="I355" s="59">
        <v>36</v>
      </c>
      <c r="J355" s="59">
        <v>8.0000000000000018</v>
      </c>
      <c r="K355" s="60">
        <v>1935.0000000000005</v>
      </c>
    </row>
    <row r="356" spans="1:11" ht="15" customHeight="1" x14ac:dyDescent="0.2">
      <c r="A356" s="746"/>
      <c r="B356" s="604" t="s">
        <v>4</v>
      </c>
      <c r="C356" s="605">
        <f>SUM(C343:C355)</f>
        <v>206</v>
      </c>
      <c r="D356" s="605">
        <f t="shared" ref="D356:K356" si="28">SUM(D343:D355)</f>
        <v>1377</v>
      </c>
      <c r="E356" s="605">
        <f t="shared" si="28"/>
        <v>124</v>
      </c>
      <c r="F356" s="605">
        <f t="shared" si="28"/>
        <v>919</v>
      </c>
      <c r="G356" s="605">
        <f t="shared" si="28"/>
        <v>91</v>
      </c>
      <c r="H356" s="605">
        <f t="shared" si="28"/>
        <v>756</v>
      </c>
      <c r="I356" s="605">
        <f t="shared" si="28"/>
        <v>269</v>
      </c>
      <c r="J356" s="605">
        <f t="shared" si="28"/>
        <v>228</v>
      </c>
      <c r="K356" s="605">
        <f t="shared" si="28"/>
        <v>3970</v>
      </c>
    </row>
    <row r="357" spans="1:11" s="595" customFormat="1" ht="15" customHeight="1" x14ac:dyDescent="0.2">
      <c r="A357" s="635" t="s">
        <v>76</v>
      </c>
    </row>
    <row r="358" spans="1:11" s="595" customFormat="1" ht="15" customHeight="1" x14ac:dyDescent="0.25">
      <c r="A358" s="710" t="s">
        <v>498</v>
      </c>
      <c r="B358" s="711"/>
      <c r="C358" s="711"/>
      <c r="D358" s="711"/>
      <c r="E358" s="711"/>
      <c r="F358" s="711"/>
      <c r="G358" s="711"/>
      <c r="H358" s="711"/>
      <c r="I358" s="711"/>
      <c r="J358" s="711"/>
    </row>
    <row r="359" spans="1:11" s="595" customFormat="1" ht="15" customHeight="1" x14ac:dyDescent="0.2">
      <c r="A359" s="691" t="s">
        <v>117</v>
      </c>
      <c r="B359" s="691"/>
      <c r="C359" s="691"/>
      <c r="D359" s="691"/>
      <c r="E359" s="691"/>
      <c r="F359" s="691"/>
      <c r="G359" s="691"/>
      <c r="H359" s="691"/>
      <c r="I359" s="691"/>
      <c r="J359" s="691"/>
    </row>
    <row r="360" spans="1:11" ht="15" customHeight="1" x14ac:dyDescent="0.2">
      <c r="A360" s="113"/>
    </row>
    <row r="361" spans="1:11" ht="15" customHeight="1" x14ac:dyDescent="0.2">
      <c r="A361" s="113"/>
    </row>
    <row r="362" spans="1:11" ht="15" customHeight="1" x14ac:dyDescent="0.2">
      <c r="A362" s="698" t="s">
        <v>415</v>
      </c>
      <c r="B362" s="698"/>
      <c r="C362" s="698"/>
      <c r="D362" s="698"/>
      <c r="E362" s="698"/>
      <c r="F362" s="82"/>
      <c r="G362" s="82"/>
      <c r="H362" s="82"/>
      <c r="I362" s="82"/>
      <c r="J362" s="82"/>
      <c r="K362" s="82"/>
    </row>
    <row r="363" spans="1:11" ht="15" customHeight="1" x14ac:dyDescent="0.2">
      <c r="A363" s="82"/>
      <c r="B363" s="82"/>
      <c r="C363" s="82"/>
      <c r="D363" s="82"/>
      <c r="E363" s="82"/>
      <c r="F363" s="82"/>
      <c r="G363" s="82"/>
      <c r="H363" s="82"/>
      <c r="I363" s="82"/>
      <c r="J363" s="82"/>
      <c r="K363" s="82"/>
    </row>
    <row r="364" spans="1:11" ht="30.75" customHeight="1" x14ac:dyDescent="0.2">
      <c r="A364" s="82"/>
      <c r="B364" s="72"/>
      <c r="C364" s="52" t="s">
        <v>32</v>
      </c>
      <c r="D364" s="52" t="s">
        <v>27</v>
      </c>
      <c r="E364" s="52" t="s">
        <v>34</v>
      </c>
      <c r="F364" s="52" t="s">
        <v>29</v>
      </c>
      <c r="G364" s="52" t="s">
        <v>33</v>
      </c>
      <c r="H364" s="52" t="s">
        <v>28</v>
      </c>
      <c r="I364" s="52" t="s">
        <v>31</v>
      </c>
      <c r="J364" s="52" t="s">
        <v>30</v>
      </c>
      <c r="K364" s="52" t="s">
        <v>4</v>
      </c>
    </row>
    <row r="365" spans="1:11" ht="15" customHeight="1" x14ac:dyDescent="0.2">
      <c r="A365" s="707"/>
      <c r="B365" s="67" t="s">
        <v>118</v>
      </c>
      <c r="C365" s="73">
        <v>2</v>
      </c>
      <c r="D365" s="74">
        <v>13.000000000000002</v>
      </c>
      <c r="E365" s="74">
        <v>0</v>
      </c>
      <c r="F365" s="74">
        <v>1</v>
      </c>
      <c r="G365" s="74">
        <v>0</v>
      </c>
      <c r="H365" s="74">
        <v>0</v>
      </c>
      <c r="I365" s="74">
        <v>0</v>
      </c>
      <c r="J365" s="74">
        <v>2.9999999999999996</v>
      </c>
      <c r="K365" s="75">
        <v>19.000000000000011</v>
      </c>
    </row>
    <row r="366" spans="1:11" ht="15" customHeight="1" x14ac:dyDescent="0.2">
      <c r="A366" s="708"/>
      <c r="B366" s="69" t="s">
        <v>119</v>
      </c>
      <c r="C366" s="43">
        <v>1</v>
      </c>
      <c r="D366" s="76">
        <v>30</v>
      </c>
      <c r="E366" s="76">
        <v>0</v>
      </c>
      <c r="F366" s="76">
        <v>4</v>
      </c>
      <c r="G366" s="76">
        <v>0</v>
      </c>
      <c r="H366" s="76">
        <v>0</v>
      </c>
      <c r="I366" s="76">
        <v>0</v>
      </c>
      <c r="J366" s="76">
        <v>10.999999999999998</v>
      </c>
      <c r="K366" s="77">
        <v>46</v>
      </c>
    </row>
    <row r="367" spans="1:11" ht="15" customHeight="1" x14ac:dyDescent="0.2">
      <c r="A367" s="708"/>
      <c r="B367" s="69" t="s">
        <v>120</v>
      </c>
      <c r="C367" s="43">
        <v>2</v>
      </c>
      <c r="D367" s="76">
        <v>25.000000000000004</v>
      </c>
      <c r="E367" s="76">
        <v>0</v>
      </c>
      <c r="F367" s="76">
        <v>2.9999999999999996</v>
      </c>
      <c r="G367" s="76">
        <v>1</v>
      </c>
      <c r="H367" s="76">
        <v>7.0000000000000009</v>
      </c>
      <c r="I367" s="76">
        <v>0</v>
      </c>
      <c r="J367" s="76">
        <v>2.0000000000000004</v>
      </c>
      <c r="K367" s="77">
        <v>40</v>
      </c>
    </row>
    <row r="368" spans="1:11" ht="15" customHeight="1" x14ac:dyDescent="0.2">
      <c r="A368" s="708"/>
      <c r="B368" s="69" t="s">
        <v>121</v>
      </c>
      <c r="C368" s="43">
        <v>12</v>
      </c>
      <c r="D368" s="76">
        <v>224.00000000000003</v>
      </c>
      <c r="E368" s="76">
        <v>10</v>
      </c>
      <c r="F368" s="76">
        <v>61</v>
      </c>
      <c r="G368" s="76">
        <v>35</v>
      </c>
      <c r="H368" s="76">
        <v>59</v>
      </c>
      <c r="I368" s="76">
        <v>144.00000000000003</v>
      </c>
      <c r="J368" s="76">
        <v>51.000000000000007</v>
      </c>
      <c r="K368" s="77">
        <v>596</v>
      </c>
    </row>
    <row r="369" spans="1:11" ht="15" customHeight="1" x14ac:dyDescent="0.2">
      <c r="A369" s="708"/>
      <c r="B369" s="69" t="s">
        <v>122</v>
      </c>
      <c r="C369" s="43">
        <v>1</v>
      </c>
      <c r="D369" s="76">
        <v>38.999999999999993</v>
      </c>
      <c r="E369" s="76">
        <v>0</v>
      </c>
      <c r="F369" s="76">
        <v>1</v>
      </c>
      <c r="G369" s="76">
        <v>0</v>
      </c>
      <c r="H369" s="76">
        <v>0</v>
      </c>
      <c r="I369" s="76">
        <v>0</v>
      </c>
      <c r="J369" s="76">
        <v>7.0000000000000018</v>
      </c>
      <c r="K369" s="77">
        <v>47.999999999999993</v>
      </c>
    </row>
    <row r="370" spans="1:11" ht="15" customHeight="1" x14ac:dyDescent="0.2">
      <c r="A370" s="708"/>
      <c r="B370" s="69" t="s">
        <v>123</v>
      </c>
      <c r="C370" s="43">
        <v>0</v>
      </c>
      <c r="D370" s="76">
        <v>1</v>
      </c>
      <c r="E370" s="76">
        <v>0</v>
      </c>
      <c r="F370" s="76">
        <v>0</v>
      </c>
      <c r="G370" s="76">
        <v>0</v>
      </c>
      <c r="H370" s="76">
        <v>0</v>
      </c>
      <c r="I370" s="76">
        <v>0</v>
      </c>
      <c r="J370" s="76">
        <v>1.0000000000000002</v>
      </c>
      <c r="K370" s="77">
        <v>2.0000000000000009</v>
      </c>
    </row>
    <row r="371" spans="1:11" ht="15" customHeight="1" x14ac:dyDescent="0.2">
      <c r="A371" s="708"/>
      <c r="B371" s="69" t="s">
        <v>124</v>
      </c>
      <c r="C371" s="43">
        <v>8</v>
      </c>
      <c r="D371" s="76">
        <v>29.999999999999996</v>
      </c>
      <c r="E371" s="76">
        <v>55</v>
      </c>
      <c r="F371" s="76">
        <v>13.000000000000002</v>
      </c>
      <c r="G371" s="76">
        <v>0</v>
      </c>
      <c r="H371" s="76">
        <v>18.999999999999996</v>
      </c>
      <c r="I371" s="76">
        <v>36</v>
      </c>
      <c r="J371" s="76">
        <v>9</v>
      </c>
      <c r="K371" s="77">
        <v>170.00000000000006</v>
      </c>
    </row>
    <row r="372" spans="1:11" ht="15" customHeight="1" x14ac:dyDescent="0.2">
      <c r="A372" s="709"/>
      <c r="B372" s="70" t="s">
        <v>125</v>
      </c>
      <c r="C372" s="78">
        <v>180</v>
      </c>
      <c r="D372" s="79">
        <v>1015</v>
      </c>
      <c r="E372" s="79">
        <v>59</v>
      </c>
      <c r="F372" s="79">
        <v>836</v>
      </c>
      <c r="G372" s="79">
        <v>55</v>
      </c>
      <c r="H372" s="79">
        <v>671.00000000000011</v>
      </c>
      <c r="I372" s="79">
        <v>88.999999999999986</v>
      </c>
      <c r="J372" s="79">
        <v>144</v>
      </c>
      <c r="K372" s="80">
        <v>3049</v>
      </c>
    </row>
    <row r="373" spans="1:11" ht="15" customHeight="1" x14ac:dyDescent="0.2">
      <c r="A373" s="611"/>
      <c r="B373" s="604" t="s">
        <v>4</v>
      </c>
      <c r="C373" s="605">
        <f>SUM(C365:C372)</f>
        <v>206</v>
      </c>
      <c r="D373" s="605">
        <f t="shared" ref="D373:K373" si="29">SUM(D365:D372)</f>
        <v>1377</v>
      </c>
      <c r="E373" s="605">
        <f t="shared" si="29"/>
        <v>124</v>
      </c>
      <c r="F373" s="605">
        <f t="shared" si="29"/>
        <v>919</v>
      </c>
      <c r="G373" s="605">
        <f t="shared" si="29"/>
        <v>91</v>
      </c>
      <c r="H373" s="605">
        <f t="shared" si="29"/>
        <v>756.00000000000011</v>
      </c>
      <c r="I373" s="605">
        <f t="shared" si="29"/>
        <v>269</v>
      </c>
      <c r="J373" s="605">
        <f t="shared" si="29"/>
        <v>228</v>
      </c>
      <c r="K373" s="605">
        <f t="shared" si="29"/>
        <v>3970</v>
      </c>
    </row>
    <row r="374" spans="1:11" s="595" customFormat="1" ht="15" customHeight="1" x14ac:dyDescent="0.2">
      <c r="A374" s="701" t="s">
        <v>76</v>
      </c>
      <c r="B374" s="701"/>
      <c r="C374" s="701"/>
      <c r="D374" s="701"/>
      <c r="E374" s="701"/>
      <c r="F374" s="701"/>
      <c r="G374" s="701"/>
      <c r="H374" s="701"/>
      <c r="I374" s="701"/>
      <c r="J374" s="701"/>
      <c r="K374" s="632"/>
    </row>
    <row r="375" spans="1:11" s="595" customFormat="1" ht="15" customHeight="1" x14ac:dyDescent="0.25">
      <c r="A375" s="710" t="s">
        <v>498</v>
      </c>
      <c r="B375" s="711"/>
      <c r="C375" s="711"/>
      <c r="D375" s="711"/>
      <c r="E375" s="711"/>
      <c r="F375" s="711"/>
      <c r="G375" s="711"/>
      <c r="H375" s="711"/>
      <c r="I375" s="711"/>
      <c r="J375" s="711"/>
      <c r="K375" s="632"/>
    </row>
    <row r="376" spans="1:11" s="595" customFormat="1" ht="15" customHeight="1" x14ac:dyDescent="0.2">
      <c r="A376" s="595" t="s">
        <v>188</v>
      </c>
      <c r="B376" s="632"/>
      <c r="C376" s="632"/>
      <c r="D376" s="632"/>
      <c r="E376" s="632"/>
      <c r="F376" s="632"/>
      <c r="G376" s="632"/>
      <c r="H376" s="632"/>
      <c r="I376" s="632"/>
      <c r="J376" s="632"/>
      <c r="K376" s="632"/>
    </row>
    <row r="377" spans="1:11" s="595" customFormat="1" ht="15" customHeight="1" x14ac:dyDescent="0.2">
      <c r="A377" s="691" t="s">
        <v>155</v>
      </c>
      <c r="B377" s="691"/>
      <c r="C377" s="691"/>
      <c r="D377" s="691"/>
      <c r="E377" s="691"/>
      <c r="F377" s="691"/>
      <c r="G377" s="691"/>
      <c r="H377" s="691"/>
      <c r="I377" s="691"/>
      <c r="J377" s="691"/>
      <c r="K377" s="632"/>
    </row>
    <row r="378" spans="1:11" s="595" customFormat="1" ht="15" customHeight="1" x14ac:dyDescent="0.2">
      <c r="A378" s="691" t="s">
        <v>156</v>
      </c>
      <c r="B378" s="691"/>
      <c r="C378" s="691"/>
      <c r="D378" s="691"/>
      <c r="E378" s="691"/>
      <c r="F378" s="691"/>
      <c r="G378" s="691"/>
      <c r="H378" s="691"/>
      <c r="I378" s="691"/>
      <c r="J378" s="691"/>
      <c r="K378" s="632"/>
    </row>
    <row r="379" spans="1:11" ht="15" customHeight="1" x14ac:dyDescent="0.2">
      <c r="A379" s="113"/>
    </row>
    <row r="380" spans="1:11" ht="15" customHeight="1" x14ac:dyDescent="0.2">
      <c r="A380" s="113"/>
    </row>
    <row r="381" spans="1:11" ht="15" customHeight="1" x14ac:dyDescent="0.2">
      <c r="A381" s="714" t="s">
        <v>416</v>
      </c>
      <c r="B381" s="714"/>
      <c r="C381" s="714"/>
      <c r="D381" s="714"/>
      <c r="E381" s="714"/>
      <c r="F381" s="115"/>
      <c r="G381" s="115"/>
      <c r="H381" s="115"/>
      <c r="I381" s="115"/>
      <c r="J381" s="115"/>
      <c r="K381" s="115"/>
    </row>
    <row r="382" spans="1:11" ht="15" customHeight="1" x14ac:dyDescent="0.2">
      <c r="A382" s="116"/>
      <c r="B382" s="117"/>
      <c r="C382" s="117"/>
      <c r="D382" s="117"/>
      <c r="E382" s="118"/>
      <c r="F382" s="115"/>
      <c r="G382" s="115"/>
      <c r="H382" s="115"/>
      <c r="I382" s="115"/>
      <c r="J382" s="115"/>
      <c r="K382" s="115"/>
    </row>
    <row r="383" spans="1:11" ht="30.75" customHeight="1" x14ac:dyDescent="0.2">
      <c r="A383" s="115"/>
      <c r="B383" s="90"/>
      <c r="C383" s="52" t="s">
        <v>32</v>
      </c>
      <c r="D383" s="52" t="s">
        <v>27</v>
      </c>
      <c r="E383" s="52" t="s">
        <v>34</v>
      </c>
      <c r="F383" s="52" t="s">
        <v>29</v>
      </c>
      <c r="G383" s="52" t="s">
        <v>33</v>
      </c>
      <c r="H383" s="52" t="s">
        <v>28</v>
      </c>
      <c r="I383" s="52" t="s">
        <v>31</v>
      </c>
      <c r="J383" s="52" t="s">
        <v>30</v>
      </c>
      <c r="K383" s="52" t="s">
        <v>4</v>
      </c>
    </row>
    <row r="384" spans="1:11" ht="15" customHeight="1" x14ac:dyDescent="0.2">
      <c r="A384" s="702"/>
      <c r="B384" s="87" t="s">
        <v>128</v>
      </c>
      <c r="C384" s="83">
        <v>1</v>
      </c>
      <c r="D384" s="83">
        <v>85</v>
      </c>
      <c r="E384" s="83">
        <v>2</v>
      </c>
      <c r="F384" s="83">
        <v>4</v>
      </c>
      <c r="G384" s="83">
        <v>0</v>
      </c>
      <c r="H384" s="83">
        <v>0</v>
      </c>
      <c r="I384" s="83">
        <v>12</v>
      </c>
      <c r="J384" s="83">
        <v>10</v>
      </c>
      <c r="K384" s="83">
        <v>113.99999999999999</v>
      </c>
    </row>
    <row r="385" spans="1:11" ht="15" customHeight="1" x14ac:dyDescent="0.2">
      <c r="A385" s="704"/>
      <c r="B385" s="88" t="s">
        <v>129</v>
      </c>
      <c r="C385" s="84">
        <v>64</v>
      </c>
      <c r="D385" s="84">
        <v>604.99999999999989</v>
      </c>
      <c r="E385" s="84">
        <v>21</v>
      </c>
      <c r="F385" s="84">
        <v>115</v>
      </c>
      <c r="G385" s="84">
        <v>3</v>
      </c>
      <c r="H385" s="84">
        <v>150</v>
      </c>
      <c r="I385" s="84">
        <v>169.00000000000003</v>
      </c>
      <c r="J385" s="84">
        <v>18</v>
      </c>
      <c r="K385" s="84">
        <v>1145.0000000000002</v>
      </c>
    </row>
    <row r="386" spans="1:11" ht="15" customHeight="1" x14ac:dyDescent="0.2">
      <c r="A386" s="704"/>
      <c r="B386" s="88" t="s">
        <v>124</v>
      </c>
      <c r="C386" s="84">
        <v>0</v>
      </c>
      <c r="D386" s="84">
        <v>42.999999999999986</v>
      </c>
      <c r="E386" s="84">
        <v>54</v>
      </c>
      <c r="F386" s="84">
        <v>0</v>
      </c>
      <c r="G386" s="84">
        <v>1</v>
      </c>
      <c r="H386" s="84">
        <v>109.00000000000003</v>
      </c>
      <c r="I386" s="84">
        <v>0</v>
      </c>
      <c r="J386" s="84">
        <v>0</v>
      </c>
      <c r="K386" s="84">
        <v>207</v>
      </c>
    </row>
    <row r="387" spans="1:11" ht="15" customHeight="1" x14ac:dyDescent="0.2">
      <c r="A387" s="704"/>
      <c r="B387" s="89" t="s">
        <v>125</v>
      </c>
      <c r="C387" s="85">
        <v>141</v>
      </c>
      <c r="D387" s="85">
        <v>644</v>
      </c>
      <c r="E387" s="85">
        <v>47</v>
      </c>
      <c r="F387" s="85">
        <v>800</v>
      </c>
      <c r="G387" s="85">
        <v>87</v>
      </c>
      <c r="H387" s="85">
        <v>485.00000000000006</v>
      </c>
      <c r="I387" s="85">
        <v>88</v>
      </c>
      <c r="J387" s="85">
        <v>200</v>
      </c>
      <c r="K387" s="85">
        <v>2491.9999999999995</v>
      </c>
    </row>
    <row r="388" spans="1:11" ht="15" customHeight="1" x14ac:dyDescent="0.2">
      <c r="A388" s="608"/>
      <c r="B388" s="600" t="s">
        <v>4</v>
      </c>
      <c r="C388" s="601">
        <f>SUM(C384:C387)</f>
        <v>206</v>
      </c>
      <c r="D388" s="601">
        <f t="shared" ref="D388:K388" si="30">SUM(D384:D387)</f>
        <v>1377</v>
      </c>
      <c r="E388" s="601">
        <f t="shared" si="30"/>
        <v>124</v>
      </c>
      <c r="F388" s="601">
        <f t="shared" si="30"/>
        <v>919</v>
      </c>
      <c r="G388" s="601">
        <f t="shared" si="30"/>
        <v>91</v>
      </c>
      <c r="H388" s="601">
        <f t="shared" si="30"/>
        <v>744</v>
      </c>
      <c r="I388" s="601">
        <f t="shared" si="30"/>
        <v>269</v>
      </c>
      <c r="J388" s="601">
        <f t="shared" si="30"/>
        <v>228</v>
      </c>
      <c r="K388" s="601">
        <f t="shared" si="30"/>
        <v>3958</v>
      </c>
    </row>
    <row r="389" spans="1:11" s="595" customFormat="1" ht="15" customHeight="1" x14ac:dyDescent="0.2">
      <c r="A389" s="706" t="s">
        <v>76</v>
      </c>
      <c r="B389" s="706"/>
      <c r="C389" s="706"/>
      <c r="D389" s="706"/>
      <c r="E389" s="706"/>
      <c r="F389" s="706"/>
      <c r="G389" s="706"/>
      <c r="H389" s="706"/>
      <c r="I389" s="706"/>
      <c r="J389" s="706"/>
      <c r="K389" s="636"/>
    </row>
    <row r="390" spans="1:11" s="595" customFormat="1" ht="15" customHeight="1" x14ac:dyDescent="0.25">
      <c r="A390" s="710" t="s">
        <v>498</v>
      </c>
      <c r="B390" s="711"/>
      <c r="C390" s="711"/>
      <c r="D390" s="711"/>
      <c r="E390" s="711"/>
      <c r="F390" s="711"/>
      <c r="G390" s="711"/>
      <c r="H390" s="711"/>
      <c r="I390" s="711"/>
      <c r="J390" s="711"/>
      <c r="K390" s="636"/>
    </row>
    <row r="391" spans="1:11" s="595" customFormat="1" ht="15" customHeight="1" x14ac:dyDescent="0.2">
      <c r="A391" s="705" t="s">
        <v>130</v>
      </c>
      <c r="B391" s="705"/>
      <c r="C391" s="705"/>
      <c r="D391" s="705"/>
      <c r="E391" s="705"/>
      <c r="F391" s="705"/>
      <c r="G391" s="705"/>
      <c r="H391" s="705"/>
      <c r="I391" s="705"/>
      <c r="J391" s="705"/>
      <c r="K391" s="636"/>
    </row>
    <row r="392" spans="1:11" s="595" customFormat="1" ht="15" customHeight="1" x14ac:dyDescent="0.2">
      <c r="A392" s="705" t="s">
        <v>157</v>
      </c>
      <c r="B392" s="705"/>
      <c r="C392" s="705"/>
      <c r="D392" s="705"/>
      <c r="E392" s="705"/>
      <c r="F392" s="705"/>
      <c r="G392" s="705"/>
      <c r="H392" s="705"/>
      <c r="I392" s="705"/>
      <c r="J392" s="705"/>
      <c r="K392" s="636"/>
    </row>
    <row r="393" spans="1:11" s="595" customFormat="1" ht="15" customHeight="1" x14ac:dyDescent="0.2">
      <c r="A393" s="705" t="s">
        <v>189</v>
      </c>
      <c r="B393" s="705"/>
      <c r="C393" s="705"/>
      <c r="D393" s="705"/>
      <c r="E393" s="705"/>
      <c r="F393" s="705"/>
      <c r="G393" s="705"/>
      <c r="H393" s="705"/>
      <c r="I393" s="705"/>
      <c r="J393" s="705"/>
      <c r="K393" s="636"/>
    </row>
    <row r="394" spans="1:11" ht="15" customHeight="1" x14ac:dyDescent="0.2">
      <c r="A394" s="113"/>
    </row>
    <row r="395" spans="1:11" ht="15" customHeight="1" x14ac:dyDescent="0.2">
      <c r="A395" s="113"/>
    </row>
    <row r="396" spans="1:11" ht="15" customHeight="1" x14ac:dyDescent="0.2">
      <c r="A396" s="714" t="s">
        <v>417</v>
      </c>
      <c r="B396" s="714"/>
      <c r="C396" s="714"/>
      <c r="D396" s="714"/>
      <c r="E396" s="714"/>
      <c r="F396" s="115"/>
      <c r="G396" s="115"/>
      <c r="H396" s="115"/>
      <c r="I396" s="115"/>
      <c r="J396" s="115"/>
      <c r="K396" s="115"/>
    </row>
    <row r="397" spans="1:11" ht="15" customHeight="1" x14ac:dyDescent="0.2">
      <c r="A397" s="116"/>
      <c r="B397" s="117"/>
      <c r="C397" s="117"/>
      <c r="D397" s="117"/>
      <c r="E397" s="118"/>
      <c r="F397" s="115"/>
      <c r="G397" s="115"/>
      <c r="H397" s="115"/>
      <c r="I397" s="115"/>
      <c r="J397" s="115"/>
      <c r="K397" s="115"/>
    </row>
    <row r="398" spans="1:11" ht="30" customHeight="1" x14ac:dyDescent="0.2">
      <c r="A398" s="115"/>
      <c r="B398" s="90"/>
      <c r="C398" s="52" t="s">
        <v>32</v>
      </c>
      <c r="D398" s="52" t="s">
        <v>27</v>
      </c>
      <c r="E398" s="52" t="s">
        <v>34</v>
      </c>
      <c r="F398" s="52" t="s">
        <v>29</v>
      </c>
      <c r="G398" s="52" t="s">
        <v>33</v>
      </c>
      <c r="H398" s="52" t="s">
        <v>28</v>
      </c>
      <c r="I398" s="52" t="s">
        <v>31</v>
      </c>
      <c r="J398" s="52" t="s">
        <v>30</v>
      </c>
      <c r="K398" s="52" t="s">
        <v>4</v>
      </c>
    </row>
    <row r="399" spans="1:11" ht="15" customHeight="1" x14ac:dyDescent="0.2">
      <c r="A399" s="702"/>
      <c r="B399" s="87" t="s">
        <v>133</v>
      </c>
      <c r="C399" s="83">
        <v>1</v>
      </c>
      <c r="D399" s="83">
        <v>67.000000000000014</v>
      </c>
      <c r="E399" s="83">
        <v>0</v>
      </c>
      <c r="F399" s="83">
        <v>10</v>
      </c>
      <c r="G399" s="83">
        <v>5</v>
      </c>
      <c r="H399" s="83">
        <v>2</v>
      </c>
      <c r="I399" s="83">
        <v>161</v>
      </c>
      <c r="J399" s="83">
        <v>9</v>
      </c>
      <c r="K399" s="83">
        <v>255.00000000000011</v>
      </c>
    </row>
    <row r="400" spans="1:11" ht="15" customHeight="1" x14ac:dyDescent="0.2">
      <c r="A400" s="703"/>
      <c r="B400" s="91" t="s">
        <v>134</v>
      </c>
      <c r="C400" s="84">
        <v>1</v>
      </c>
      <c r="D400" s="84">
        <v>36</v>
      </c>
      <c r="E400" s="84">
        <v>0</v>
      </c>
      <c r="F400" s="84">
        <v>9</v>
      </c>
      <c r="G400" s="84">
        <v>3</v>
      </c>
      <c r="H400" s="84">
        <v>1</v>
      </c>
      <c r="I400" s="84">
        <v>41</v>
      </c>
      <c r="J400" s="84">
        <v>9</v>
      </c>
      <c r="K400" s="84">
        <v>99.999999999999972</v>
      </c>
    </row>
    <row r="401" spans="1:11" ht="15" customHeight="1" x14ac:dyDescent="0.2">
      <c r="A401" s="703"/>
      <c r="B401" s="91" t="s">
        <v>135</v>
      </c>
      <c r="C401" s="84">
        <v>2</v>
      </c>
      <c r="D401" s="84">
        <v>7.0000000000000018</v>
      </c>
      <c r="E401" s="84">
        <v>0</v>
      </c>
      <c r="F401" s="84">
        <v>4</v>
      </c>
      <c r="G401" s="84">
        <v>0</v>
      </c>
      <c r="H401" s="84">
        <v>1</v>
      </c>
      <c r="I401" s="84">
        <v>3</v>
      </c>
      <c r="J401" s="84">
        <v>4.0000000000000009</v>
      </c>
      <c r="K401" s="84">
        <v>20.999999999999996</v>
      </c>
    </row>
    <row r="402" spans="1:11" ht="15" customHeight="1" x14ac:dyDescent="0.2">
      <c r="A402" s="704"/>
      <c r="B402" s="88" t="s">
        <v>136</v>
      </c>
      <c r="C402" s="84">
        <v>19</v>
      </c>
      <c r="D402" s="84">
        <v>34.000000000000014</v>
      </c>
      <c r="E402" s="84">
        <v>0</v>
      </c>
      <c r="F402" s="84">
        <v>6</v>
      </c>
      <c r="G402" s="84">
        <v>0</v>
      </c>
      <c r="H402" s="84">
        <v>0</v>
      </c>
      <c r="I402" s="84">
        <v>1.0000000000000002</v>
      </c>
      <c r="J402" s="84">
        <v>23.999999999999996</v>
      </c>
      <c r="K402" s="84">
        <v>83.999999999999957</v>
      </c>
    </row>
    <row r="403" spans="1:11" ht="15" customHeight="1" x14ac:dyDescent="0.2">
      <c r="A403" s="704"/>
      <c r="B403" s="88" t="s">
        <v>124</v>
      </c>
      <c r="C403" s="84">
        <v>5</v>
      </c>
      <c r="D403" s="84">
        <v>25</v>
      </c>
      <c r="E403" s="84">
        <v>0</v>
      </c>
      <c r="F403" s="84">
        <v>13.000000000000002</v>
      </c>
      <c r="G403" s="84">
        <v>0</v>
      </c>
      <c r="H403" s="84">
        <v>1</v>
      </c>
      <c r="I403" s="84">
        <v>36</v>
      </c>
      <c r="J403" s="84">
        <v>29.000000000000004</v>
      </c>
      <c r="K403" s="84">
        <v>109.00000000000004</v>
      </c>
    </row>
    <row r="404" spans="1:11" ht="15" customHeight="1" x14ac:dyDescent="0.2">
      <c r="A404" s="743"/>
      <c r="B404" s="89" t="s">
        <v>125</v>
      </c>
      <c r="C404" s="85">
        <v>178</v>
      </c>
      <c r="D404" s="85">
        <v>1207.9999999999995</v>
      </c>
      <c r="E404" s="85">
        <v>124</v>
      </c>
      <c r="F404" s="85">
        <v>877.00000000000011</v>
      </c>
      <c r="G404" s="85">
        <v>83</v>
      </c>
      <c r="H404" s="85">
        <v>751</v>
      </c>
      <c r="I404" s="85">
        <v>37</v>
      </c>
      <c r="J404" s="85">
        <v>153.00000000000003</v>
      </c>
      <c r="K404" s="85">
        <v>3411</v>
      </c>
    </row>
    <row r="405" spans="1:11" ht="15" customHeight="1" x14ac:dyDescent="0.2">
      <c r="A405" s="612"/>
      <c r="B405" s="598" t="s">
        <v>4</v>
      </c>
      <c r="C405" s="599">
        <f>SUM(C399:C404)</f>
        <v>206</v>
      </c>
      <c r="D405" s="599">
        <f t="shared" ref="D405:K405" si="31">SUM(D399:D404)</f>
        <v>1376.9999999999995</v>
      </c>
      <c r="E405" s="599">
        <f t="shared" si="31"/>
        <v>124</v>
      </c>
      <c r="F405" s="599">
        <f t="shared" si="31"/>
        <v>919.00000000000011</v>
      </c>
      <c r="G405" s="599">
        <f t="shared" si="31"/>
        <v>91</v>
      </c>
      <c r="H405" s="599">
        <f t="shared" si="31"/>
        <v>756</v>
      </c>
      <c r="I405" s="599">
        <f t="shared" si="31"/>
        <v>279</v>
      </c>
      <c r="J405" s="599">
        <f t="shared" si="31"/>
        <v>228.00000000000003</v>
      </c>
      <c r="K405" s="599">
        <f t="shared" si="31"/>
        <v>3980</v>
      </c>
    </row>
    <row r="406" spans="1:11" s="595" customFormat="1" ht="15" customHeight="1" x14ac:dyDescent="0.2">
      <c r="A406" s="705" t="s">
        <v>76</v>
      </c>
      <c r="B406" s="705"/>
      <c r="C406" s="705"/>
      <c r="D406" s="705"/>
      <c r="E406" s="705"/>
      <c r="F406" s="705"/>
      <c r="G406" s="705"/>
      <c r="H406" s="705"/>
      <c r="I406" s="705"/>
      <c r="J406" s="705"/>
      <c r="K406" s="636"/>
    </row>
    <row r="407" spans="1:11" s="595" customFormat="1" ht="15" customHeight="1" x14ac:dyDescent="0.25">
      <c r="A407" s="710" t="s">
        <v>498</v>
      </c>
      <c r="B407" s="711"/>
      <c r="C407" s="711"/>
      <c r="D407" s="711"/>
      <c r="E407" s="711"/>
      <c r="F407" s="711"/>
      <c r="G407" s="711"/>
      <c r="H407" s="711"/>
      <c r="I407" s="711"/>
      <c r="J407" s="711"/>
      <c r="K407" s="636"/>
    </row>
    <row r="408" spans="1:11" s="595" customFormat="1" ht="15" customHeight="1" x14ac:dyDescent="0.2">
      <c r="A408" s="705" t="s">
        <v>132</v>
      </c>
      <c r="B408" s="705"/>
      <c r="C408" s="705"/>
      <c r="D408" s="705"/>
      <c r="E408" s="705"/>
      <c r="F408" s="705"/>
      <c r="G408" s="705"/>
      <c r="H408" s="705"/>
      <c r="I408" s="705"/>
      <c r="J408" s="705"/>
      <c r="K408" s="636"/>
    </row>
    <row r="409" spans="1:11" s="595" customFormat="1" ht="15" customHeight="1" x14ac:dyDescent="0.2">
      <c r="A409" s="705" t="s">
        <v>158</v>
      </c>
      <c r="B409" s="705"/>
      <c r="C409" s="705"/>
      <c r="D409" s="705"/>
      <c r="E409" s="705"/>
      <c r="F409" s="705"/>
      <c r="G409" s="705"/>
      <c r="H409" s="705"/>
      <c r="I409" s="705"/>
      <c r="J409" s="705"/>
      <c r="K409" s="636"/>
    </row>
    <row r="410" spans="1:11" ht="15" customHeight="1" x14ac:dyDescent="0.2">
      <c r="A410" s="113"/>
    </row>
    <row r="411" spans="1:11" ht="15" customHeight="1" x14ac:dyDescent="0.2">
      <c r="A411" s="113"/>
    </row>
    <row r="412" spans="1:11" ht="15" customHeight="1" x14ac:dyDescent="0.2">
      <c r="A412" s="685" t="s">
        <v>418</v>
      </c>
      <c r="B412" s="685"/>
      <c r="C412" s="685"/>
      <c r="D412" s="685"/>
      <c r="E412" s="685"/>
    </row>
    <row r="414" spans="1:11" ht="29.25" customHeight="1" x14ac:dyDescent="0.2">
      <c r="B414" s="51"/>
      <c r="C414" s="52" t="s">
        <v>32</v>
      </c>
      <c r="D414" s="53" t="s">
        <v>27</v>
      </c>
      <c r="E414" s="53" t="s">
        <v>34</v>
      </c>
      <c r="F414" s="53" t="s">
        <v>29</v>
      </c>
      <c r="G414" s="53" t="s">
        <v>33</v>
      </c>
      <c r="H414" s="53" t="s">
        <v>28</v>
      </c>
      <c r="I414" s="53" t="s">
        <v>31</v>
      </c>
      <c r="J414" s="53" t="s">
        <v>30</v>
      </c>
      <c r="K414" s="54" t="s">
        <v>4</v>
      </c>
    </row>
    <row r="415" spans="1:11" ht="15" customHeight="1" x14ac:dyDescent="0.2">
      <c r="A415" s="688"/>
      <c r="B415" s="55" t="s">
        <v>95</v>
      </c>
      <c r="C415" s="50">
        <f t="shared" ref="C415:K415" si="32">C204+C309</f>
        <v>0</v>
      </c>
      <c r="D415" s="50">
        <f t="shared" si="32"/>
        <v>0</v>
      </c>
      <c r="E415" s="50">
        <f t="shared" si="32"/>
        <v>0</v>
      </c>
      <c r="F415" s="50">
        <f t="shared" si="32"/>
        <v>2</v>
      </c>
      <c r="G415" s="50">
        <f t="shared" si="32"/>
        <v>2</v>
      </c>
      <c r="H415" s="50">
        <f t="shared" si="32"/>
        <v>0</v>
      </c>
      <c r="I415" s="50">
        <f t="shared" si="32"/>
        <v>5.0000000000000009</v>
      </c>
      <c r="J415" s="50">
        <f t="shared" si="32"/>
        <v>0</v>
      </c>
      <c r="K415" s="50">
        <f t="shared" si="32"/>
        <v>8.9999999999999982</v>
      </c>
    </row>
    <row r="416" spans="1:11" ht="15" customHeight="1" x14ac:dyDescent="0.2">
      <c r="A416" s="689"/>
      <c r="B416" s="56" t="s">
        <v>96</v>
      </c>
      <c r="C416" s="49">
        <f t="shared" ref="C416:K416" si="33">C205+C310</f>
        <v>11</v>
      </c>
      <c r="D416" s="49">
        <f t="shared" si="33"/>
        <v>131</v>
      </c>
      <c r="E416" s="49">
        <f t="shared" si="33"/>
        <v>3</v>
      </c>
      <c r="F416" s="49">
        <f t="shared" si="33"/>
        <v>35.999999999999993</v>
      </c>
      <c r="G416" s="49">
        <f t="shared" si="33"/>
        <v>7</v>
      </c>
      <c r="H416" s="49">
        <f t="shared" si="33"/>
        <v>44</v>
      </c>
      <c r="I416" s="49">
        <f t="shared" si="33"/>
        <v>64</v>
      </c>
      <c r="J416" s="49">
        <f t="shared" si="33"/>
        <v>9</v>
      </c>
      <c r="K416" s="49">
        <f t="shared" si="33"/>
        <v>304.99999999999994</v>
      </c>
    </row>
    <row r="417" spans="1:11" ht="15" customHeight="1" x14ac:dyDescent="0.2">
      <c r="A417" s="689"/>
      <c r="B417" s="56" t="s">
        <v>97</v>
      </c>
      <c r="C417" s="49">
        <f t="shared" ref="C417:K417" si="34">C206+C311</f>
        <v>63</v>
      </c>
      <c r="D417" s="49">
        <f t="shared" si="34"/>
        <v>261</v>
      </c>
      <c r="E417" s="49">
        <f t="shared" si="34"/>
        <v>11</v>
      </c>
      <c r="F417" s="49">
        <f t="shared" si="34"/>
        <v>251.99999999999994</v>
      </c>
      <c r="G417" s="49">
        <f t="shared" si="34"/>
        <v>22</v>
      </c>
      <c r="H417" s="49">
        <f t="shared" si="34"/>
        <v>94</v>
      </c>
      <c r="I417" s="49">
        <f t="shared" si="34"/>
        <v>79.999999999999986</v>
      </c>
      <c r="J417" s="49">
        <f t="shared" si="34"/>
        <v>76.000000000000014</v>
      </c>
      <c r="K417" s="49">
        <f t="shared" si="34"/>
        <v>859</v>
      </c>
    </row>
    <row r="418" spans="1:11" ht="15" customHeight="1" x14ac:dyDescent="0.2">
      <c r="A418" s="689"/>
      <c r="B418" s="56" t="s">
        <v>98</v>
      </c>
      <c r="C418" s="49">
        <f t="shared" ref="C418:K418" si="35">C207+C312</f>
        <v>73</v>
      </c>
      <c r="D418" s="49">
        <f t="shared" si="35"/>
        <v>323</v>
      </c>
      <c r="E418" s="49">
        <f t="shared" si="35"/>
        <v>28</v>
      </c>
      <c r="F418" s="49">
        <f t="shared" si="35"/>
        <v>220</v>
      </c>
      <c r="G418" s="49">
        <f t="shared" si="35"/>
        <v>28</v>
      </c>
      <c r="H418" s="49">
        <f t="shared" si="35"/>
        <v>95</v>
      </c>
      <c r="I418" s="49">
        <f t="shared" si="35"/>
        <v>63</v>
      </c>
      <c r="J418" s="49">
        <f t="shared" si="35"/>
        <v>90.999999999999986</v>
      </c>
      <c r="K418" s="49">
        <f t="shared" si="35"/>
        <v>921.00000000000023</v>
      </c>
    </row>
    <row r="419" spans="1:11" ht="15" customHeight="1" x14ac:dyDescent="0.2">
      <c r="A419" s="689"/>
      <c r="B419" s="56" t="s">
        <v>99</v>
      </c>
      <c r="C419" s="49">
        <f t="shared" ref="C419:K419" si="36">C208+C313</f>
        <v>52</v>
      </c>
      <c r="D419" s="49">
        <f t="shared" si="36"/>
        <v>202</v>
      </c>
      <c r="E419" s="49">
        <f t="shared" si="36"/>
        <v>16</v>
      </c>
      <c r="F419" s="49">
        <f t="shared" si="36"/>
        <v>105.00000000000001</v>
      </c>
      <c r="G419" s="49">
        <f t="shared" si="36"/>
        <v>30</v>
      </c>
      <c r="H419" s="49">
        <f t="shared" si="36"/>
        <v>69</v>
      </c>
      <c r="I419" s="49">
        <f t="shared" si="36"/>
        <v>67</v>
      </c>
      <c r="J419" s="49">
        <f t="shared" si="36"/>
        <v>67.000000000000014</v>
      </c>
      <c r="K419" s="49">
        <f t="shared" si="36"/>
        <v>608.00000000000011</v>
      </c>
    </row>
    <row r="420" spans="1:11" ht="15" customHeight="1" x14ac:dyDescent="0.2">
      <c r="A420" s="689"/>
      <c r="B420" s="56" t="s">
        <v>100</v>
      </c>
      <c r="C420" s="49">
        <f t="shared" ref="C420:K420" si="37">C209+C314</f>
        <v>15</v>
      </c>
      <c r="D420" s="49">
        <f t="shared" si="37"/>
        <v>93.999999999999986</v>
      </c>
      <c r="E420" s="49">
        <f t="shared" si="37"/>
        <v>12</v>
      </c>
      <c r="F420" s="49">
        <f t="shared" si="37"/>
        <v>66</v>
      </c>
      <c r="G420" s="49">
        <f t="shared" si="37"/>
        <v>21</v>
      </c>
      <c r="H420" s="49">
        <f t="shared" si="37"/>
        <v>41</v>
      </c>
      <c r="I420" s="49">
        <f t="shared" si="37"/>
        <v>34</v>
      </c>
      <c r="J420" s="49">
        <f t="shared" si="37"/>
        <v>22.000000000000004</v>
      </c>
      <c r="K420" s="49">
        <f t="shared" si="37"/>
        <v>304.99999999999994</v>
      </c>
    </row>
    <row r="421" spans="1:11" ht="15" customHeight="1" x14ac:dyDescent="0.2">
      <c r="A421" s="689"/>
      <c r="B421" s="56" t="s">
        <v>101</v>
      </c>
      <c r="C421" s="49">
        <f t="shared" ref="C421:K421" si="38">C210+C315</f>
        <v>0</v>
      </c>
      <c r="D421" s="49">
        <f t="shared" si="38"/>
        <v>17.999999999999996</v>
      </c>
      <c r="E421" s="49">
        <f t="shared" si="38"/>
        <v>4</v>
      </c>
      <c r="F421" s="49">
        <f t="shared" si="38"/>
        <v>16</v>
      </c>
      <c r="G421" s="49">
        <f t="shared" si="38"/>
        <v>14</v>
      </c>
      <c r="H421" s="49">
        <f t="shared" si="38"/>
        <v>6</v>
      </c>
      <c r="I421" s="49">
        <f t="shared" si="38"/>
        <v>15</v>
      </c>
      <c r="J421" s="49">
        <f t="shared" si="38"/>
        <v>7.0000000000000018</v>
      </c>
      <c r="K421" s="49">
        <f t="shared" si="38"/>
        <v>79.999999999999986</v>
      </c>
    </row>
    <row r="422" spans="1:11" ht="15" customHeight="1" x14ac:dyDescent="0.2">
      <c r="A422" s="689"/>
      <c r="B422" s="56" t="s">
        <v>102</v>
      </c>
      <c r="C422" s="49">
        <f t="shared" ref="C422:K422" si="39">C211+C316</f>
        <v>0</v>
      </c>
      <c r="D422" s="49">
        <f t="shared" si="39"/>
        <v>15.000000000000004</v>
      </c>
      <c r="E422" s="49">
        <f t="shared" si="39"/>
        <v>0</v>
      </c>
      <c r="F422" s="49">
        <f t="shared" si="39"/>
        <v>0</v>
      </c>
      <c r="G422" s="49">
        <f t="shared" si="39"/>
        <v>0</v>
      </c>
      <c r="H422" s="49">
        <f t="shared" si="39"/>
        <v>0</v>
      </c>
      <c r="I422" s="49">
        <f t="shared" si="39"/>
        <v>0</v>
      </c>
      <c r="J422" s="49">
        <f t="shared" si="39"/>
        <v>10</v>
      </c>
      <c r="K422" s="49">
        <f t="shared" si="39"/>
        <v>25</v>
      </c>
    </row>
    <row r="423" spans="1:11" ht="15" customHeight="1" x14ac:dyDescent="0.2">
      <c r="A423" s="690"/>
      <c r="B423" s="57" t="s">
        <v>103</v>
      </c>
      <c r="C423" s="62">
        <f t="shared" ref="C423:K423" si="40">C212+C317</f>
        <v>8</v>
      </c>
      <c r="D423" s="62">
        <f t="shared" si="40"/>
        <v>687</v>
      </c>
      <c r="E423" s="62">
        <f t="shared" si="40"/>
        <v>59</v>
      </c>
      <c r="F423" s="62">
        <f t="shared" si="40"/>
        <v>332</v>
      </c>
      <c r="G423" s="62">
        <f t="shared" si="40"/>
        <v>5</v>
      </c>
      <c r="H423" s="62">
        <f t="shared" si="40"/>
        <v>560</v>
      </c>
      <c r="I423" s="62">
        <f t="shared" si="40"/>
        <v>18.999999999999996</v>
      </c>
      <c r="J423" s="62">
        <f t="shared" si="40"/>
        <v>8.0000000000000018</v>
      </c>
      <c r="K423" s="62">
        <f t="shared" si="40"/>
        <v>1678.0000000000005</v>
      </c>
    </row>
    <row r="424" spans="1:11" ht="15" customHeight="1" x14ac:dyDescent="0.2">
      <c r="A424" s="606"/>
      <c r="B424" s="598" t="s">
        <v>4</v>
      </c>
      <c r="C424" s="599">
        <f>SUM(C415:C423)</f>
        <v>222</v>
      </c>
      <c r="D424" s="599">
        <f t="shared" ref="D424:K424" si="41">SUM(D415:D423)</f>
        <v>1731</v>
      </c>
      <c r="E424" s="599">
        <f t="shared" si="41"/>
        <v>133</v>
      </c>
      <c r="F424" s="599">
        <f t="shared" si="41"/>
        <v>1029</v>
      </c>
      <c r="G424" s="599">
        <f t="shared" si="41"/>
        <v>129</v>
      </c>
      <c r="H424" s="599">
        <f t="shared" si="41"/>
        <v>909</v>
      </c>
      <c r="I424" s="599">
        <f t="shared" si="41"/>
        <v>347</v>
      </c>
      <c r="J424" s="599">
        <f t="shared" si="41"/>
        <v>290</v>
      </c>
      <c r="K424" s="599">
        <f t="shared" si="41"/>
        <v>4790</v>
      </c>
    </row>
    <row r="425" spans="1:11" s="595" customFormat="1" ht="15" customHeight="1" x14ac:dyDescent="0.2">
      <c r="A425" s="691" t="s">
        <v>76</v>
      </c>
      <c r="B425" s="691"/>
      <c r="C425" s="691"/>
      <c r="D425" s="691"/>
      <c r="E425" s="691"/>
      <c r="F425" s="691"/>
      <c r="G425" s="691"/>
      <c r="H425" s="691"/>
      <c r="I425" s="691"/>
      <c r="J425" s="691"/>
    </row>
    <row r="426" spans="1:11" s="595" customFormat="1" ht="15" customHeight="1" x14ac:dyDescent="0.25">
      <c r="A426" s="710" t="s">
        <v>498</v>
      </c>
      <c r="B426" s="711"/>
      <c r="C426" s="711"/>
      <c r="D426" s="711"/>
      <c r="E426" s="711"/>
      <c r="F426" s="711"/>
      <c r="G426" s="711"/>
      <c r="H426" s="711"/>
      <c r="I426" s="711"/>
      <c r="J426" s="711"/>
    </row>
    <row r="427" spans="1:11" s="595" customFormat="1" ht="15" customHeight="1" x14ac:dyDescent="0.2">
      <c r="A427" s="691" t="s">
        <v>145</v>
      </c>
      <c r="B427" s="691"/>
      <c r="C427" s="691"/>
      <c r="D427" s="691"/>
      <c r="E427" s="691"/>
      <c r="F427" s="691"/>
      <c r="G427" s="691"/>
      <c r="H427" s="691"/>
      <c r="I427" s="691"/>
      <c r="J427" s="691"/>
    </row>
    <row r="428" spans="1:11" s="595" customFormat="1" ht="15" customHeight="1" x14ac:dyDescent="0.2">
      <c r="A428" s="691" t="s">
        <v>152</v>
      </c>
      <c r="B428" s="691"/>
      <c r="C428" s="691"/>
      <c r="D428" s="691"/>
      <c r="E428" s="691"/>
      <c r="F428" s="691"/>
      <c r="G428" s="691"/>
      <c r="H428" s="691"/>
      <c r="I428" s="691"/>
      <c r="J428" s="691"/>
    </row>
    <row r="429" spans="1:11" ht="15" customHeight="1" x14ac:dyDescent="0.2">
      <c r="A429" s="113"/>
    </row>
    <row r="430" spans="1:11" ht="15" customHeight="1" x14ac:dyDescent="0.2">
      <c r="A430" s="113"/>
    </row>
    <row r="431" spans="1:11" ht="15" customHeight="1" x14ac:dyDescent="0.2">
      <c r="A431" s="685" t="s">
        <v>419</v>
      </c>
      <c r="B431" s="715"/>
      <c r="C431" s="715"/>
      <c r="D431" s="715"/>
      <c r="E431" s="716"/>
    </row>
    <row r="432" spans="1:11" ht="15" customHeight="1" x14ac:dyDescent="0.2">
      <c r="B432" s="103" t="s">
        <v>147</v>
      </c>
      <c r="C432" s="717"/>
      <c r="D432" s="718"/>
      <c r="E432" s="718"/>
      <c r="F432" s="718"/>
      <c r="G432" s="718"/>
      <c r="H432" s="718"/>
      <c r="I432" s="718"/>
      <c r="J432" s="718"/>
      <c r="K432" s="719"/>
    </row>
    <row r="433" spans="1:11" ht="30" customHeight="1" x14ac:dyDescent="0.2">
      <c r="B433" s="103"/>
      <c r="C433" s="52" t="s">
        <v>32</v>
      </c>
      <c r="D433" s="53" t="s">
        <v>27</v>
      </c>
      <c r="E433" s="53" t="s">
        <v>34</v>
      </c>
      <c r="F433" s="53" t="s">
        <v>29</v>
      </c>
      <c r="G433" s="53" t="s">
        <v>33</v>
      </c>
      <c r="H433" s="53" t="s">
        <v>28</v>
      </c>
      <c r="I433" s="53" t="s">
        <v>31</v>
      </c>
      <c r="J433" s="53" t="s">
        <v>30</v>
      </c>
      <c r="K433" s="54" t="s">
        <v>4</v>
      </c>
    </row>
    <row r="434" spans="1:11" ht="15" customHeight="1" x14ac:dyDescent="0.2">
      <c r="A434" s="720"/>
      <c r="B434" s="99" t="s">
        <v>148</v>
      </c>
      <c r="C434" s="42">
        <f t="shared" ref="C434:K434" si="42">C222+C328</f>
        <v>91</v>
      </c>
      <c r="D434" s="42">
        <f t="shared" si="42"/>
        <v>723.00000000000011</v>
      </c>
      <c r="E434" s="42">
        <f t="shared" si="42"/>
        <v>56</v>
      </c>
      <c r="F434" s="42">
        <f t="shared" si="42"/>
        <v>529</v>
      </c>
      <c r="G434" s="42">
        <f t="shared" si="42"/>
        <v>66</v>
      </c>
      <c r="H434" s="42">
        <f t="shared" si="42"/>
        <v>207</v>
      </c>
      <c r="I434" s="42">
        <f t="shared" si="42"/>
        <v>158</v>
      </c>
      <c r="J434" s="42">
        <f t="shared" si="42"/>
        <v>169.00000000000003</v>
      </c>
      <c r="K434" s="42">
        <f t="shared" si="42"/>
        <v>1999.0000000000002</v>
      </c>
    </row>
    <row r="435" spans="1:11" ht="15" customHeight="1" x14ac:dyDescent="0.2">
      <c r="A435" s="721"/>
      <c r="B435" s="56" t="s">
        <v>149</v>
      </c>
      <c r="C435" s="43">
        <f t="shared" ref="C435:K435" si="43">C223+C329</f>
        <v>117</v>
      </c>
      <c r="D435" s="43">
        <f t="shared" si="43"/>
        <v>548</v>
      </c>
      <c r="E435" s="43">
        <f t="shared" si="43"/>
        <v>29</v>
      </c>
      <c r="F435" s="43">
        <f t="shared" si="43"/>
        <v>418</v>
      </c>
      <c r="G435" s="43">
        <f t="shared" si="43"/>
        <v>63</v>
      </c>
      <c r="H435" s="43">
        <f t="shared" si="43"/>
        <v>312</v>
      </c>
      <c r="I435" s="43">
        <f t="shared" si="43"/>
        <v>188</v>
      </c>
      <c r="J435" s="43">
        <f t="shared" si="43"/>
        <v>105.99999999999999</v>
      </c>
      <c r="K435" s="43">
        <f t="shared" si="43"/>
        <v>1781</v>
      </c>
    </row>
    <row r="436" spans="1:11" ht="15" customHeight="1" x14ac:dyDescent="0.2">
      <c r="A436" s="721"/>
      <c r="B436" s="56" t="s">
        <v>151</v>
      </c>
      <c r="C436" s="43">
        <f t="shared" ref="C436:K436" si="44">C224+C330</f>
        <v>2</v>
      </c>
      <c r="D436" s="43">
        <f t="shared" si="44"/>
        <v>20</v>
      </c>
      <c r="E436" s="43">
        <f t="shared" si="44"/>
        <v>0</v>
      </c>
      <c r="F436" s="43">
        <f t="shared" si="44"/>
        <v>0</v>
      </c>
      <c r="G436" s="43">
        <f t="shared" si="44"/>
        <v>0</v>
      </c>
      <c r="H436" s="43">
        <f t="shared" si="44"/>
        <v>3</v>
      </c>
      <c r="I436" s="43">
        <f t="shared" si="44"/>
        <v>0</v>
      </c>
      <c r="J436" s="43">
        <f t="shared" si="44"/>
        <v>4.0000000000000009</v>
      </c>
      <c r="K436" s="43">
        <f t="shared" si="44"/>
        <v>28.999999999999982</v>
      </c>
    </row>
    <row r="437" spans="1:11" ht="15" customHeight="1" x14ac:dyDescent="0.2">
      <c r="A437" s="721"/>
      <c r="B437" s="56" t="s">
        <v>150</v>
      </c>
      <c r="C437" s="43">
        <f t="shared" ref="C437:K437" si="45">C225+C331</f>
        <v>4</v>
      </c>
      <c r="D437" s="43">
        <f t="shared" si="45"/>
        <v>3.0000000000000004</v>
      </c>
      <c r="E437" s="43">
        <f t="shared" si="45"/>
        <v>0</v>
      </c>
      <c r="F437" s="43">
        <f t="shared" si="45"/>
        <v>0</v>
      </c>
      <c r="G437" s="43">
        <f t="shared" si="45"/>
        <v>0</v>
      </c>
      <c r="H437" s="43">
        <f t="shared" si="45"/>
        <v>3.9999999999999996</v>
      </c>
      <c r="I437" s="43">
        <f t="shared" si="45"/>
        <v>0</v>
      </c>
      <c r="J437" s="43">
        <f t="shared" si="45"/>
        <v>5.9999999999999991</v>
      </c>
      <c r="K437" s="43">
        <f t="shared" si="45"/>
        <v>17</v>
      </c>
    </row>
    <row r="438" spans="1:11" ht="15" customHeight="1" x14ac:dyDescent="0.2">
      <c r="A438" s="721"/>
      <c r="B438" s="92" t="s">
        <v>103</v>
      </c>
      <c r="C438" s="61">
        <f t="shared" ref="C438:K438" si="46">C226+C332</f>
        <v>8</v>
      </c>
      <c r="D438" s="61">
        <f t="shared" si="46"/>
        <v>433</v>
      </c>
      <c r="E438" s="61">
        <f t="shared" si="46"/>
        <v>48</v>
      </c>
      <c r="F438" s="61">
        <f t="shared" si="46"/>
        <v>84</v>
      </c>
      <c r="G438" s="61">
        <f t="shared" si="46"/>
        <v>0</v>
      </c>
      <c r="H438" s="61">
        <f t="shared" si="46"/>
        <v>397.00000000000011</v>
      </c>
      <c r="I438" s="61">
        <f t="shared" si="46"/>
        <v>0</v>
      </c>
      <c r="J438" s="61">
        <f t="shared" si="46"/>
        <v>4</v>
      </c>
      <c r="K438" s="61">
        <f t="shared" si="46"/>
        <v>974.00000000000023</v>
      </c>
    </row>
    <row r="439" spans="1:11" ht="15" customHeight="1" x14ac:dyDescent="0.2">
      <c r="A439" s="615"/>
      <c r="B439" s="602" t="s">
        <v>4</v>
      </c>
      <c r="C439" s="603">
        <f>SUM(C434:C438)</f>
        <v>222</v>
      </c>
      <c r="D439" s="603">
        <f t="shared" ref="D439:K439" si="47">SUM(D434:D438)</f>
        <v>1727</v>
      </c>
      <c r="E439" s="603">
        <f t="shared" si="47"/>
        <v>133</v>
      </c>
      <c r="F439" s="603">
        <f t="shared" si="47"/>
        <v>1031</v>
      </c>
      <c r="G439" s="603">
        <f t="shared" si="47"/>
        <v>129</v>
      </c>
      <c r="H439" s="603">
        <f t="shared" si="47"/>
        <v>923.00000000000011</v>
      </c>
      <c r="I439" s="603">
        <f t="shared" si="47"/>
        <v>346</v>
      </c>
      <c r="J439" s="603">
        <f t="shared" si="47"/>
        <v>289</v>
      </c>
      <c r="K439" s="603">
        <f t="shared" si="47"/>
        <v>4800</v>
      </c>
    </row>
    <row r="440" spans="1:11" s="595" customFormat="1" ht="15" customHeight="1" x14ac:dyDescent="0.2">
      <c r="A440" s="691" t="s">
        <v>76</v>
      </c>
      <c r="B440" s="699"/>
      <c r="C440" s="699"/>
      <c r="D440" s="699"/>
      <c r="E440" s="699"/>
      <c r="F440" s="699"/>
      <c r="G440" s="699"/>
      <c r="H440" s="699"/>
      <c r="I440" s="699"/>
      <c r="J440" s="700"/>
      <c r="K440" s="633"/>
    </row>
    <row r="441" spans="1:11" s="595" customFormat="1" ht="15" customHeight="1" x14ac:dyDescent="0.25">
      <c r="A441" s="710" t="s">
        <v>498</v>
      </c>
      <c r="B441" s="711"/>
      <c r="C441" s="711"/>
      <c r="D441" s="711"/>
      <c r="E441" s="711"/>
      <c r="F441" s="711"/>
      <c r="G441" s="711"/>
      <c r="H441" s="711"/>
      <c r="I441" s="711"/>
      <c r="J441" s="711"/>
      <c r="K441" s="633"/>
    </row>
    <row r="442" spans="1:11" s="595" customFormat="1" ht="15" customHeight="1" x14ac:dyDescent="0.2">
      <c r="A442" s="691" t="s">
        <v>153</v>
      </c>
      <c r="B442" s="691"/>
      <c r="C442" s="691"/>
      <c r="D442" s="691"/>
      <c r="E442" s="691"/>
      <c r="F442" s="691"/>
      <c r="G442" s="691"/>
      <c r="H442" s="691"/>
      <c r="I442" s="691"/>
      <c r="J442" s="691"/>
    </row>
    <row r="443" spans="1:11" s="595" customFormat="1" ht="15" customHeight="1" x14ac:dyDescent="0.2">
      <c r="A443" s="691" t="s">
        <v>154</v>
      </c>
      <c r="B443" s="691"/>
      <c r="C443" s="691"/>
      <c r="D443" s="691"/>
      <c r="E443" s="691"/>
      <c r="F443" s="691"/>
      <c r="G443" s="691"/>
      <c r="H443" s="691"/>
      <c r="I443" s="691"/>
      <c r="J443" s="691"/>
    </row>
    <row r="444" spans="1:11" ht="15" customHeight="1" x14ac:dyDescent="0.2">
      <c r="A444" s="113"/>
    </row>
    <row r="445" spans="1:11" ht="15" customHeight="1" x14ac:dyDescent="0.2">
      <c r="A445" s="113"/>
    </row>
    <row r="446" spans="1:11" ht="15" customHeight="1" x14ac:dyDescent="0.2">
      <c r="A446" s="685" t="s">
        <v>420</v>
      </c>
      <c r="B446" s="685"/>
      <c r="C446" s="685"/>
      <c r="D446" s="685"/>
      <c r="E446" s="685"/>
    </row>
    <row r="447" spans="1:11" ht="15" customHeight="1" x14ac:dyDescent="0.2">
      <c r="A447" s="86"/>
    </row>
    <row r="448" spans="1:11" ht="30" customHeight="1" x14ac:dyDescent="0.2">
      <c r="B448" s="63"/>
      <c r="C448" s="52" t="s">
        <v>32</v>
      </c>
      <c r="D448" s="52" t="s">
        <v>27</v>
      </c>
      <c r="E448" s="52" t="s">
        <v>34</v>
      </c>
      <c r="F448" s="52" t="s">
        <v>29</v>
      </c>
      <c r="G448" s="52" t="s">
        <v>33</v>
      </c>
      <c r="H448" s="52" t="s">
        <v>28</v>
      </c>
      <c r="I448" s="52" t="s">
        <v>31</v>
      </c>
      <c r="J448" s="52" t="s">
        <v>30</v>
      </c>
      <c r="K448" s="52" t="s">
        <v>4</v>
      </c>
    </row>
    <row r="449" spans="1:11" ht="15" customHeight="1" x14ac:dyDescent="0.2">
      <c r="A449" s="693"/>
      <c r="B449" s="55" t="s">
        <v>105</v>
      </c>
      <c r="C449" s="64">
        <f t="shared" ref="C449:K449" si="48">SUM(C237+C343)</f>
        <v>108</v>
      </c>
      <c r="D449" s="64">
        <f t="shared" si="48"/>
        <v>1044</v>
      </c>
      <c r="E449" s="64">
        <f t="shared" si="48"/>
        <v>79</v>
      </c>
      <c r="F449" s="64">
        <f t="shared" si="48"/>
        <v>401</v>
      </c>
      <c r="G449" s="64">
        <f t="shared" si="48"/>
        <v>86</v>
      </c>
      <c r="H449" s="64">
        <f t="shared" si="48"/>
        <v>366</v>
      </c>
      <c r="I449" s="64">
        <f t="shared" si="48"/>
        <v>308</v>
      </c>
      <c r="J449" s="64">
        <f t="shared" si="48"/>
        <v>242</v>
      </c>
      <c r="K449" s="64">
        <f t="shared" si="48"/>
        <v>2633.9999999999995</v>
      </c>
    </row>
    <row r="450" spans="1:11" ht="15" customHeight="1" x14ac:dyDescent="0.2">
      <c r="A450" s="694"/>
      <c r="B450" s="56" t="s">
        <v>106</v>
      </c>
      <c r="C450" s="65">
        <f t="shared" ref="C450:K450" si="49">SUM(C238+C344)</f>
        <v>0</v>
      </c>
      <c r="D450" s="65">
        <f t="shared" si="49"/>
        <v>0</v>
      </c>
      <c r="E450" s="65">
        <f t="shared" si="49"/>
        <v>0</v>
      </c>
      <c r="F450" s="65">
        <f t="shared" si="49"/>
        <v>0</v>
      </c>
      <c r="G450" s="65">
        <f t="shared" si="49"/>
        <v>0</v>
      </c>
      <c r="H450" s="65">
        <f t="shared" si="49"/>
        <v>0</v>
      </c>
      <c r="I450" s="65">
        <f t="shared" si="49"/>
        <v>0</v>
      </c>
      <c r="J450" s="65">
        <f t="shared" si="49"/>
        <v>0</v>
      </c>
      <c r="K450" s="65">
        <f t="shared" si="49"/>
        <v>0</v>
      </c>
    </row>
    <row r="451" spans="1:11" ht="15" customHeight="1" x14ac:dyDescent="0.2">
      <c r="A451" s="694"/>
      <c r="B451" s="56" t="s">
        <v>107</v>
      </c>
      <c r="C451" s="65">
        <f t="shared" ref="C451:K451" si="50">SUM(C239+C345)</f>
        <v>0</v>
      </c>
      <c r="D451" s="65">
        <f t="shared" si="50"/>
        <v>5.0000000000000009</v>
      </c>
      <c r="E451" s="65">
        <f t="shared" si="50"/>
        <v>0</v>
      </c>
      <c r="F451" s="65">
        <f t="shared" si="50"/>
        <v>1</v>
      </c>
      <c r="G451" s="65">
        <f t="shared" si="50"/>
        <v>0</v>
      </c>
      <c r="H451" s="65">
        <f t="shared" si="50"/>
        <v>1</v>
      </c>
      <c r="I451" s="65">
        <f t="shared" si="50"/>
        <v>0</v>
      </c>
      <c r="J451" s="65">
        <f t="shared" si="50"/>
        <v>1.0000000000000002</v>
      </c>
      <c r="K451" s="65">
        <f t="shared" si="50"/>
        <v>8.0000000000000018</v>
      </c>
    </row>
    <row r="452" spans="1:11" ht="15" customHeight="1" x14ac:dyDescent="0.2">
      <c r="A452" s="694"/>
      <c r="B452" s="56" t="s">
        <v>108</v>
      </c>
      <c r="C452" s="65">
        <f t="shared" ref="C452:K452" si="51">SUM(C240+C346)</f>
        <v>0</v>
      </c>
      <c r="D452" s="65">
        <f t="shared" si="51"/>
        <v>8.0000000000000018</v>
      </c>
      <c r="E452" s="65">
        <f t="shared" si="51"/>
        <v>0</v>
      </c>
      <c r="F452" s="65">
        <f t="shared" si="51"/>
        <v>4</v>
      </c>
      <c r="G452" s="65">
        <f t="shared" si="51"/>
        <v>0</v>
      </c>
      <c r="H452" s="65">
        <f t="shared" si="51"/>
        <v>0</v>
      </c>
      <c r="I452" s="65">
        <f t="shared" si="51"/>
        <v>0</v>
      </c>
      <c r="J452" s="65">
        <f t="shared" si="51"/>
        <v>4.0000000000000009</v>
      </c>
      <c r="K452" s="65">
        <f t="shared" si="51"/>
        <v>16.000000000000011</v>
      </c>
    </row>
    <row r="453" spans="1:11" ht="15" customHeight="1" x14ac:dyDescent="0.2">
      <c r="A453" s="694"/>
      <c r="B453" s="56" t="s">
        <v>187</v>
      </c>
      <c r="C453" s="65">
        <f t="shared" ref="C453:K453" si="52">SUM(C241+C347)</f>
        <v>0</v>
      </c>
      <c r="D453" s="65">
        <f t="shared" si="52"/>
        <v>3.0000000000000013</v>
      </c>
      <c r="E453" s="65">
        <f t="shared" si="52"/>
        <v>0</v>
      </c>
      <c r="F453" s="65">
        <f t="shared" si="52"/>
        <v>0</v>
      </c>
      <c r="G453" s="65">
        <f t="shared" si="52"/>
        <v>0</v>
      </c>
      <c r="H453" s="65">
        <f t="shared" si="52"/>
        <v>0</v>
      </c>
      <c r="I453" s="65">
        <f t="shared" si="52"/>
        <v>0</v>
      </c>
      <c r="J453" s="65">
        <f t="shared" si="52"/>
        <v>0</v>
      </c>
      <c r="K453" s="65">
        <f t="shared" si="52"/>
        <v>3.0000000000000009</v>
      </c>
    </row>
    <row r="454" spans="1:11" ht="15" customHeight="1" x14ac:dyDescent="0.2">
      <c r="A454" s="694"/>
      <c r="B454" s="56" t="s">
        <v>109</v>
      </c>
      <c r="C454" s="65">
        <f t="shared" ref="C454:K454" si="53">SUM(C242+C348)</f>
        <v>0</v>
      </c>
      <c r="D454" s="65">
        <f t="shared" si="53"/>
        <v>1</v>
      </c>
      <c r="E454" s="65">
        <f t="shared" si="53"/>
        <v>0</v>
      </c>
      <c r="F454" s="65">
        <f t="shared" si="53"/>
        <v>0</v>
      </c>
      <c r="G454" s="65">
        <f t="shared" si="53"/>
        <v>0</v>
      </c>
      <c r="H454" s="65">
        <f t="shared" si="53"/>
        <v>0</v>
      </c>
      <c r="I454" s="65">
        <f t="shared" si="53"/>
        <v>0</v>
      </c>
      <c r="J454" s="65">
        <f t="shared" si="53"/>
        <v>0</v>
      </c>
      <c r="K454" s="65">
        <f t="shared" si="53"/>
        <v>1</v>
      </c>
    </row>
    <row r="455" spans="1:11" ht="15" customHeight="1" x14ac:dyDescent="0.2">
      <c r="A455" s="694"/>
      <c r="B455" s="56" t="s">
        <v>110</v>
      </c>
      <c r="C455" s="65">
        <f t="shared" ref="C455:K455" si="54">SUM(C243+C349)</f>
        <v>0</v>
      </c>
      <c r="D455" s="65">
        <f t="shared" si="54"/>
        <v>1</v>
      </c>
      <c r="E455" s="65">
        <f t="shared" si="54"/>
        <v>1</v>
      </c>
      <c r="F455" s="65">
        <f t="shared" si="54"/>
        <v>0</v>
      </c>
      <c r="G455" s="65">
        <f t="shared" si="54"/>
        <v>0</v>
      </c>
      <c r="H455" s="65">
        <f t="shared" si="54"/>
        <v>2</v>
      </c>
      <c r="I455" s="65">
        <f t="shared" si="54"/>
        <v>0</v>
      </c>
      <c r="J455" s="65">
        <f t="shared" si="54"/>
        <v>1.0000000000000002</v>
      </c>
      <c r="K455" s="65">
        <f t="shared" si="54"/>
        <v>5</v>
      </c>
    </row>
    <row r="456" spans="1:11" ht="15" customHeight="1" x14ac:dyDescent="0.2">
      <c r="A456" s="694"/>
      <c r="B456" s="56" t="s">
        <v>111</v>
      </c>
      <c r="C456" s="65">
        <f t="shared" ref="C456:K456" si="55">SUM(C244+C350)</f>
        <v>0</v>
      </c>
      <c r="D456" s="65">
        <f t="shared" si="55"/>
        <v>5</v>
      </c>
      <c r="E456" s="65">
        <f t="shared" si="55"/>
        <v>1</v>
      </c>
      <c r="F456" s="65">
        <f t="shared" si="55"/>
        <v>0</v>
      </c>
      <c r="G456" s="65">
        <f t="shared" si="55"/>
        <v>1</v>
      </c>
      <c r="H456" s="65">
        <f t="shared" si="55"/>
        <v>1</v>
      </c>
      <c r="I456" s="65">
        <f t="shared" si="55"/>
        <v>0</v>
      </c>
      <c r="J456" s="65">
        <f t="shared" si="55"/>
        <v>2.0000000000000004</v>
      </c>
      <c r="K456" s="65">
        <f t="shared" si="55"/>
        <v>10.000000000000005</v>
      </c>
    </row>
    <row r="457" spans="1:11" ht="15" customHeight="1" x14ac:dyDescent="0.2">
      <c r="A457" s="695"/>
      <c r="B457" s="56" t="s">
        <v>112</v>
      </c>
      <c r="C457" s="65">
        <f t="shared" ref="C457:K457" si="56">SUM(C245+C351)</f>
        <v>0</v>
      </c>
      <c r="D457" s="65">
        <f t="shared" si="56"/>
        <v>3.0000000000000009</v>
      </c>
      <c r="E457" s="65">
        <f t="shared" si="56"/>
        <v>1</v>
      </c>
      <c r="F457" s="65">
        <f t="shared" si="56"/>
        <v>4</v>
      </c>
      <c r="G457" s="65">
        <f t="shared" si="56"/>
        <v>1</v>
      </c>
      <c r="H457" s="65">
        <f t="shared" si="56"/>
        <v>6</v>
      </c>
      <c r="I457" s="65">
        <f t="shared" si="56"/>
        <v>0</v>
      </c>
      <c r="J457" s="65">
        <f t="shared" si="56"/>
        <v>3.0000000000000004</v>
      </c>
      <c r="K457" s="65">
        <f t="shared" si="56"/>
        <v>18.000000000000007</v>
      </c>
    </row>
    <row r="458" spans="1:11" ht="15" customHeight="1" x14ac:dyDescent="0.2">
      <c r="A458" s="696"/>
      <c r="B458" s="56" t="s">
        <v>113</v>
      </c>
      <c r="C458" s="65">
        <f t="shared" ref="C458:K458" si="57">SUM(C246+C352)</f>
        <v>0</v>
      </c>
      <c r="D458" s="65">
        <f t="shared" si="57"/>
        <v>3.0000000000000004</v>
      </c>
      <c r="E458" s="65">
        <f t="shared" si="57"/>
        <v>1</v>
      </c>
      <c r="F458" s="65">
        <f t="shared" si="57"/>
        <v>0</v>
      </c>
      <c r="G458" s="65">
        <f t="shared" si="57"/>
        <v>0</v>
      </c>
      <c r="H458" s="65">
        <f t="shared" si="57"/>
        <v>1</v>
      </c>
      <c r="I458" s="65">
        <f t="shared" si="57"/>
        <v>1.0000000000000002</v>
      </c>
      <c r="J458" s="65">
        <f t="shared" si="57"/>
        <v>1.0000000000000002</v>
      </c>
      <c r="K458" s="65">
        <f t="shared" si="57"/>
        <v>7.0000000000000018</v>
      </c>
    </row>
    <row r="459" spans="1:11" ht="15" customHeight="1" x14ac:dyDescent="0.2">
      <c r="A459" s="696"/>
      <c r="B459" s="56" t="s">
        <v>114</v>
      </c>
      <c r="C459" s="65">
        <f t="shared" ref="C459:K459" si="58">SUM(C247+C353)</f>
        <v>2</v>
      </c>
      <c r="D459" s="65">
        <f t="shared" si="58"/>
        <v>17</v>
      </c>
      <c r="E459" s="65">
        <f t="shared" si="58"/>
        <v>1</v>
      </c>
      <c r="F459" s="65">
        <f t="shared" si="58"/>
        <v>1</v>
      </c>
      <c r="G459" s="65">
        <f t="shared" si="58"/>
        <v>1</v>
      </c>
      <c r="H459" s="65">
        <f t="shared" si="58"/>
        <v>3</v>
      </c>
      <c r="I459" s="65">
        <f t="shared" si="58"/>
        <v>0</v>
      </c>
      <c r="J459" s="65">
        <f t="shared" si="58"/>
        <v>11</v>
      </c>
      <c r="K459" s="65">
        <f t="shared" si="58"/>
        <v>36</v>
      </c>
    </row>
    <row r="460" spans="1:11" ht="15" customHeight="1" x14ac:dyDescent="0.2">
      <c r="A460" s="696"/>
      <c r="B460" s="56" t="s">
        <v>115</v>
      </c>
      <c r="C460" s="65">
        <f t="shared" ref="C460:K460" si="59">SUM(C248+C354)</f>
        <v>0</v>
      </c>
      <c r="D460" s="65">
        <f t="shared" si="59"/>
        <v>16.999999999999996</v>
      </c>
      <c r="E460" s="65">
        <f t="shared" si="59"/>
        <v>0</v>
      </c>
      <c r="F460" s="65">
        <f t="shared" si="59"/>
        <v>10</v>
      </c>
      <c r="G460" s="65">
        <f t="shared" si="59"/>
        <v>6</v>
      </c>
      <c r="H460" s="65">
        <f t="shared" si="59"/>
        <v>3.9999999999999996</v>
      </c>
      <c r="I460" s="65">
        <f t="shared" si="59"/>
        <v>0</v>
      </c>
      <c r="J460" s="65">
        <f t="shared" si="59"/>
        <v>5.9999999999999991</v>
      </c>
      <c r="K460" s="65">
        <f t="shared" si="59"/>
        <v>43.000000000000007</v>
      </c>
    </row>
    <row r="461" spans="1:11" ht="15" customHeight="1" x14ac:dyDescent="0.2">
      <c r="A461" s="696"/>
      <c r="B461" s="359" t="s">
        <v>116</v>
      </c>
      <c r="C461" s="360">
        <f t="shared" ref="C461:K461" si="60">SUM(C249+C355)</f>
        <v>112</v>
      </c>
      <c r="D461" s="360">
        <f t="shared" si="60"/>
        <v>621</v>
      </c>
      <c r="E461" s="360">
        <f t="shared" si="60"/>
        <v>49</v>
      </c>
      <c r="F461" s="360">
        <f t="shared" si="60"/>
        <v>608</v>
      </c>
      <c r="G461" s="360">
        <f t="shared" si="60"/>
        <v>34</v>
      </c>
      <c r="H461" s="360">
        <f t="shared" si="60"/>
        <v>537</v>
      </c>
      <c r="I461" s="360">
        <f t="shared" si="60"/>
        <v>36</v>
      </c>
      <c r="J461" s="360">
        <f t="shared" si="60"/>
        <v>18</v>
      </c>
      <c r="K461" s="360">
        <f t="shared" si="60"/>
        <v>2015.0000000000005</v>
      </c>
    </row>
    <row r="462" spans="1:11" ht="15" customHeight="1" x14ac:dyDescent="0.2">
      <c r="A462" s="361"/>
      <c r="B462" s="602" t="s">
        <v>4</v>
      </c>
      <c r="C462" s="603">
        <f>SUM(C449:C461)</f>
        <v>222</v>
      </c>
      <c r="D462" s="603">
        <f t="shared" ref="D462:J462" si="61">SUM(D449:D461)</f>
        <v>1728</v>
      </c>
      <c r="E462" s="603">
        <f t="shared" si="61"/>
        <v>133</v>
      </c>
      <c r="F462" s="603">
        <f t="shared" si="61"/>
        <v>1029</v>
      </c>
      <c r="G462" s="603">
        <f t="shared" si="61"/>
        <v>129</v>
      </c>
      <c r="H462" s="603">
        <f t="shared" si="61"/>
        <v>921</v>
      </c>
      <c r="I462" s="603">
        <f t="shared" si="61"/>
        <v>345</v>
      </c>
      <c r="J462" s="603">
        <f t="shared" si="61"/>
        <v>289</v>
      </c>
      <c r="K462" s="603">
        <f>SUM(K449:K461)</f>
        <v>4796</v>
      </c>
    </row>
    <row r="463" spans="1:11" s="595" customFormat="1" ht="15" customHeight="1" x14ac:dyDescent="0.2">
      <c r="A463" s="687" t="s">
        <v>76</v>
      </c>
      <c r="B463" s="687"/>
      <c r="C463" s="687"/>
      <c r="D463" s="687"/>
      <c r="E463" s="687"/>
      <c r="F463" s="687"/>
      <c r="G463" s="687"/>
      <c r="H463" s="687"/>
      <c r="I463" s="687"/>
      <c r="J463" s="687"/>
      <c r="K463" s="637"/>
    </row>
    <row r="464" spans="1:11" s="595" customFormat="1" ht="15" customHeight="1" x14ac:dyDescent="0.25">
      <c r="A464" s="710" t="s">
        <v>498</v>
      </c>
      <c r="B464" s="711"/>
      <c r="C464" s="711"/>
      <c r="D464" s="711"/>
      <c r="E464" s="711"/>
      <c r="F464" s="711"/>
      <c r="G464" s="711"/>
      <c r="H464" s="711"/>
      <c r="I464" s="711"/>
      <c r="J464" s="711"/>
      <c r="K464" s="586"/>
    </row>
    <row r="465" spans="1:11" s="595" customFormat="1" ht="15" customHeight="1" x14ac:dyDescent="0.2">
      <c r="A465" s="691" t="s">
        <v>117</v>
      </c>
      <c r="B465" s="691"/>
      <c r="C465" s="691"/>
      <c r="D465" s="691"/>
      <c r="E465" s="691"/>
      <c r="F465" s="691"/>
      <c r="G465" s="691"/>
      <c r="H465" s="691"/>
      <c r="I465" s="691"/>
      <c r="J465" s="691"/>
    </row>
    <row r="466" spans="1:11" ht="15" customHeight="1" x14ac:dyDescent="0.2">
      <c r="A466" s="113"/>
    </row>
    <row r="467" spans="1:11" ht="15" customHeight="1" x14ac:dyDescent="0.2">
      <c r="A467" s="113"/>
    </row>
    <row r="468" spans="1:11" ht="15" customHeight="1" x14ac:dyDescent="0.2">
      <c r="A468" s="698" t="s">
        <v>421</v>
      </c>
      <c r="B468" s="698"/>
      <c r="C468" s="698"/>
      <c r="D468" s="698"/>
      <c r="E468" s="698"/>
      <c r="F468" s="82"/>
      <c r="G468" s="82"/>
      <c r="H468" s="82"/>
      <c r="I468" s="82"/>
      <c r="J468" s="82"/>
      <c r="K468" s="82"/>
    </row>
    <row r="469" spans="1:11" ht="15" customHeight="1" x14ac:dyDescent="0.2">
      <c r="A469" s="82"/>
      <c r="B469" s="82"/>
      <c r="C469" s="82"/>
      <c r="D469" s="82"/>
      <c r="E469" s="82"/>
      <c r="F469" s="82"/>
      <c r="G469" s="82"/>
      <c r="H469" s="82"/>
      <c r="I469" s="82"/>
      <c r="J469" s="82"/>
      <c r="K469" s="82"/>
    </row>
    <row r="470" spans="1:11" ht="29.25" customHeight="1" x14ac:dyDescent="0.2">
      <c r="A470" s="82"/>
      <c r="B470" s="72"/>
      <c r="C470" s="52" t="s">
        <v>32</v>
      </c>
      <c r="D470" s="52" t="s">
        <v>27</v>
      </c>
      <c r="E470" s="52" t="s">
        <v>34</v>
      </c>
      <c r="F470" s="52" t="s">
        <v>29</v>
      </c>
      <c r="G470" s="52" t="s">
        <v>33</v>
      </c>
      <c r="H470" s="52" t="s">
        <v>28</v>
      </c>
      <c r="I470" s="52" t="s">
        <v>31</v>
      </c>
      <c r="J470" s="52" t="s">
        <v>30</v>
      </c>
      <c r="K470" s="52" t="s">
        <v>4</v>
      </c>
    </row>
    <row r="471" spans="1:11" ht="15" customHeight="1" x14ac:dyDescent="0.2">
      <c r="A471" s="707"/>
      <c r="B471" s="67" t="s">
        <v>118</v>
      </c>
      <c r="C471" s="83">
        <f t="shared" ref="C471:K471" si="62">C259+C365</f>
        <v>2</v>
      </c>
      <c r="D471" s="83">
        <f t="shared" si="62"/>
        <v>15.000000000000002</v>
      </c>
      <c r="E471" s="83">
        <f t="shared" si="62"/>
        <v>0</v>
      </c>
      <c r="F471" s="83">
        <f t="shared" si="62"/>
        <v>1</v>
      </c>
      <c r="G471" s="83">
        <f t="shared" si="62"/>
        <v>0</v>
      </c>
      <c r="H471" s="83">
        <f t="shared" si="62"/>
        <v>0</v>
      </c>
      <c r="I471" s="83">
        <f t="shared" si="62"/>
        <v>0.99999999999999989</v>
      </c>
      <c r="J471" s="83">
        <f t="shared" si="62"/>
        <v>5</v>
      </c>
      <c r="K471" s="83">
        <f t="shared" si="62"/>
        <v>24.000000000000007</v>
      </c>
    </row>
    <row r="472" spans="1:11" ht="15" customHeight="1" x14ac:dyDescent="0.2">
      <c r="A472" s="708"/>
      <c r="B472" s="69" t="s">
        <v>119</v>
      </c>
      <c r="C472" s="84">
        <f t="shared" ref="C472:K472" si="63">C260+C366</f>
        <v>1</v>
      </c>
      <c r="D472" s="84">
        <f t="shared" si="63"/>
        <v>35</v>
      </c>
      <c r="E472" s="84">
        <f t="shared" si="63"/>
        <v>0</v>
      </c>
      <c r="F472" s="84">
        <f t="shared" si="63"/>
        <v>9</v>
      </c>
      <c r="G472" s="84">
        <f t="shared" si="63"/>
        <v>0</v>
      </c>
      <c r="H472" s="84">
        <f t="shared" si="63"/>
        <v>0</v>
      </c>
      <c r="I472" s="84">
        <f t="shared" si="63"/>
        <v>0</v>
      </c>
      <c r="J472" s="84">
        <f t="shared" si="63"/>
        <v>10.999999999999998</v>
      </c>
      <c r="K472" s="84">
        <f t="shared" si="63"/>
        <v>56</v>
      </c>
    </row>
    <row r="473" spans="1:11" ht="15" customHeight="1" x14ac:dyDescent="0.2">
      <c r="A473" s="708"/>
      <c r="B473" s="69" t="s">
        <v>120</v>
      </c>
      <c r="C473" s="84">
        <f t="shared" ref="C473:K473" si="64">C261+C367</f>
        <v>2</v>
      </c>
      <c r="D473" s="84">
        <f t="shared" si="64"/>
        <v>29.000000000000004</v>
      </c>
      <c r="E473" s="84">
        <f t="shared" si="64"/>
        <v>0</v>
      </c>
      <c r="F473" s="84">
        <f t="shared" si="64"/>
        <v>2.9999999999999996</v>
      </c>
      <c r="G473" s="84">
        <f t="shared" si="64"/>
        <v>2</v>
      </c>
      <c r="H473" s="84">
        <f t="shared" si="64"/>
        <v>8</v>
      </c>
      <c r="I473" s="84">
        <f t="shared" si="64"/>
        <v>0</v>
      </c>
      <c r="J473" s="84">
        <f t="shared" si="64"/>
        <v>3.0000000000000004</v>
      </c>
      <c r="K473" s="84">
        <f t="shared" si="64"/>
        <v>47</v>
      </c>
    </row>
    <row r="474" spans="1:11" ht="15" customHeight="1" x14ac:dyDescent="0.2">
      <c r="A474" s="708"/>
      <c r="B474" s="69" t="s">
        <v>121</v>
      </c>
      <c r="C474" s="84">
        <f t="shared" ref="C474:K474" si="65">C262+C368</f>
        <v>27</v>
      </c>
      <c r="D474" s="84">
        <f t="shared" si="65"/>
        <v>399.00000000000006</v>
      </c>
      <c r="E474" s="84">
        <f t="shared" si="65"/>
        <v>13</v>
      </c>
      <c r="F474" s="84">
        <f t="shared" si="65"/>
        <v>158</v>
      </c>
      <c r="G474" s="84">
        <f t="shared" si="65"/>
        <v>61</v>
      </c>
      <c r="H474" s="84">
        <f t="shared" si="65"/>
        <v>78</v>
      </c>
      <c r="I474" s="84">
        <f t="shared" si="65"/>
        <v>189.00000000000003</v>
      </c>
      <c r="J474" s="84">
        <f t="shared" si="65"/>
        <v>84.000000000000014</v>
      </c>
      <c r="K474" s="84">
        <f t="shared" si="65"/>
        <v>1009</v>
      </c>
    </row>
    <row r="475" spans="1:11" ht="15" customHeight="1" x14ac:dyDescent="0.2">
      <c r="A475" s="708"/>
      <c r="B475" s="69" t="s">
        <v>122</v>
      </c>
      <c r="C475" s="84">
        <f t="shared" ref="C475:K475" si="66">C263+C369</f>
        <v>1</v>
      </c>
      <c r="D475" s="84">
        <f t="shared" si="66"/>
        <v>39.999999999999993</v>
      </c>
      <c r="E475" s="84">
        <f t="shared" si="66"/>
        <v>0</v>
      </c>
      <c r="F475" s="84">
        <f t="shared" si="66"/>
        <v>1</v>
      </c>
      <c r="G475" s="84">
        <f t="shared" si="66"/>
        <v>0</v>
      </c>
      <c r="H475" s="84">
        <f t="shared" si="66"/>
        <v>0</v>
      </c>
      <c r="I475" s="84">
        <f t="shared" si="66"/>
        <v>0</v>
      </c>
      <c r="J475" s="84">
        <f t="shared" si="66"/>
        <v>7.0000000000000018</v>
      </c>
      <c r="K475" s="84">
        <f t="shared" si="66"/>
        <v>48.999999999999993</v>
      </c>
    </row>
    <row r="476" spans="1:11" ht="15" customHeight="1" x14ac:dyDescent="0.2">
      <c r="A476" s="708"/>
      <c r="B476" s="69" t="s">
        <v>123</v>
      </c>
      <c r="C476" s="84">
        <f t="shared" ref="C476:K476" si="67">C264+C370</f>
        <v>0</v>
      </c>
      <c r="D476" s="84">
        <f t="shared" si="67"/>
        <v>2</v>
      </c>
      <c r="E476" s="84">
        <f t="shared" si="67"/>
        <v>0</v>
      </c>
      <c r="F476" s="84">
        <f t="shared" si="67"/>
        <v>0</v>
      </c>
      <c r="G476" s="84">
        <f t="shared" si="67"/>
        <v>0</v>
      </c>
      <c r="H476" s="84">
        <f t="shared" si="67"/>
        <v>0</v>
      </c>
      <c r="I476" s="84">
        <f t="shared" si="67"/>
        <v>0</v>
      </c>
      <c r="J476" s="84">
        <f t="shared" si="67"/>
        <v>1.0000000000000002</v>
      </c>
      <c r="K476" s="84">
        <f t="shared" si="67"/>
        <v>3.0000000000000009</v>
      </c>
    </row>
    <row r="477" spans="1:11" ht="15" customHeight="1" x14ac:dyDescent="0.2">
      <c r="A477" s="708"/>
      <c r="B477" s="69" t="s">
        <v>124</v>
      </c>
      <c r="C477" s="84">
        <f t="shared" ref="C477:K477" si="68">C265+C371</f>
        <v>8</v>
      </c>
      <c r="D477" s="84">
        <f t="shared" si="68"/>
        <v>40.999999999999993</v>
      </c>
      <c r="E477" s="84">
        <f t="shared" si="68"/>
        <v>59</v>
      </c>
      <c r="F477" s="84">
        <f t="shared" si="68"/>
        <v>13.000000000000002</v>
      </c>
      <c r="G477" s="84">
        <f t="shared" si="68"/>
        <v>0</v>
      </c>
      <c r="H477" s="84">
        <f t="shared" si="68"/>
        <v>18.999999999999996</v>
      </c>
      <c r="I477" s="84">
        <f t="shared" si="68"/>
        <v>54</v>
      </c>
      <c r="J477" s="84">
        <f t="shared" si="68"/>
        <v>20.999999999999996</v>
      </c>
      <c r="K477" s="84">
        <f t="shared" si="68"/>
        <v>215.00000000000006</v>
      </c>
    </row>
    <row r="478" spans="1:11" ht="15" customHeight="1" x14ac:dyDescent="0.2">
      <c r="A478" s="709"/>
      <c r="B478" s="70" t="s">
        <v>125</v>
      </c>
      <c r="C478" s="85">
        <f t="shared" ref="C478:K478" si="69">C266+C372</f>
        <v>181</v>
      </c>
      <c r="D478" s="85">
        <f t="shared" si="69"/>
        <v>1166</v>
      </c>
      <c r="E478" s="85">
        <f t="shared" si="69"/>
        <v>61</v>
      </c>
      <c r="F478" s="85">
        <f t="shared" si="69"/>
        <v>844</v>
      </c>
      <c r="G478" s="85">
        <f t="shared" si="69"/>
        <v>66</v>
      </c>
      <c r="H478" s="85">
        <f t="shared" si="69"/>
        <v>816.00000000000011</v>
      </c>
      <c r="I478" s="85">
        <f t="shared" si="69"/>
        <v>100.99999999999999</v>
      </c>
      <c r="J478" s="85">
        <f t="shared" si="69"/>
        <v>157</v>
      </c>
      <c r="K478" s="85">
        <f t="shared" si="69"/>
        <v>3392</v>
      </c>
    </row>
    <row r="479" spans="1:11" ht="15" customHeight="1" x14ac:dyDescent="0.2">
      <c r="A479" s="611"/>
      <c r="B479" s="598" t="s">
        <v>4</v>
      </c>
      <c r="C479" s="599">
        <f>SUM(C471:C478)</f>
        <v>222</v>
      </c>
      <c r="D479" s="599">
        <f t="shared" ref="D479:K479" si="70">SUM(D471:D478)</f>
        <v>1727</v>
      </c>
      <c r="E479" s="599">
        <f t="shared" si="70"/>
        <v>133</v>
      </c>
      <c r="F479" s="599">
        <f t="shared" si="70"/>
        <v>1029</v>
      </c>
      <c r="G479" s="599">
        <f t="shared" si="70"/>
        <v>129</v>
      </c>
      <c r="H479" s="599">
        <f t="shared" si="70"/>
        <v>921.00000000000011</v>
      </c>
      <c r="I479" s="599">
        <f t="shared" si="70"/>
        <v>345</v>
      </c>
      <c r="J479" s="599">
        <f t="shared" si="70"/>
        <v>289</v>
      </c>
      <c r="K479" s="599">
        <f t="shared" si="70"/>
        <v>4795</v>
      </c>
    </row>
    <row r="480" spans="1:11" s="595" customFormat="1" ht="15" customHeight="1" x14ac:dyDescent="0.2">
      <c r="A480" s="638" t="s">
        <v>76</v>
      </c>
    </row>
    <row r="481" spans="1:11" s="595" customFormat="1" ht="15" customHeight="1" x14ac:dyDescent="0.25">
      <c r="A481" s="710" t="s">
        <v>498</v>
      </c>
      <c r="B481" s="711"/>
      <c r="C481" s="711"/>
      <c r="D481" s="711"/>
      <c r="E481" s="711"/>
      <c r="F481" s="711"/>
      <c r="G481" s="711"/>
      <c r="H481" s="711"/>
      <c r="I481" s="711"/>
      <c r="J481" s="711"/>
    </row>
    <row r="482" spans="1:11" s="595" customFormat="1" ht="15" customHeight="1" x14ac:dyDescent="0.2">
      <c r="A482" s="638" t="s">
        <v>188</v>
      </c>
    </row>
    <row r="483" spans="1:11" s="595" customFormat="1" ht="15" customHeight="1" x14ac:dyDescent="0.2">
      <c r="A483" s="691" t="s">
        <v>155</v>
      </c>
      <c r="B483" s="691"/>
      <c r="C483" s="691"/>
      <c r="D483" s="691"/>
      <c r="E483" s="691"/>
      <c r="F483" s="691"/>
      <c r="G483" s="691"/>
      <c r="H483" s="691"/>
      <c r="I483" s="691"/>
      <c r="J483" s="691"/>
    </row>
    <row r="484" spans="1:11" s="595" customFormat="1" ht="15" customHeight="1" x14ac:dyDescent="0.2">
      <c r="A484" s="691" t="s">
        <v>156</v>
      </c>
      <c r="B484" s="691"/>
      <c r="C484" s="691"/>
      <c r="D484" s="691"/>
      <c r="E484" s="691"/>
      <c r="F484" s="691"/>
      <c r="G484" s="691"/>
      <c r="H484" s="691"/>
      <c r="I484" s="691"/>
      <c r="J484" s="691"/>
    </row>
    <row r="485" spans="1:11" ht="15" customHeight="1" x14ac:dyDescent="0.2">
      <c r="A485" s="113"/>
    </row>
    <row r="486" spans="1:11" ht="15" customHeight="1" x14ac:dyDescent="0.2">
      <c r="A486" s="113"/>
    </row>
    <row r="487" spans="1:11" ht="15" customHeight="1" x14ac:dyDescent="0.2">
      <c r="A487" s="714" t="s">
        <v>422</v>
      </c>
      <c r="B487" s="714"/>
      <c r="C487" s="714"/>
      <c r="D487" s="714"/>
      <c r="E487" s="714"/>
      <c r="F487" s="115"/>
      <c r="G487" s="115"/>
      <c r="H487" s="115"/>
      <c r="I487" s="115"/>
      <c r="J487" s="115"/>
      <c r="K487" s="115"/>
    </row>
    <row r="488" spans="1:11" ht="15" customHeight="1" x14ac:dyDescent="0.2">
      <c r="A488" s="116"/>
      <c r="B488" s="117"/>
      <c r="C488" s="117"/>
      <c r="D488" s="117"/>
      <c r="E488" s="118"/>
      <c r="F488" s="115"/>
      <c r="G488" s="115"/>
      <c r="H488" s="115"/>
      <c r="I488" s="115"/>
      <c r="J488" s="115"/>
      <c r="K488" s="115"/>
    </row>
    <row r="489" spans="1:11" ht="28.5" customHeight="1" x14ac:dyDescent="0.2">
      <c r="A489" s="115"/>
      <c r="B489" s="90"/>
      <c r="C489" s="52" t="s">
        <v>32</v>
      </c>
      <c r="D489" s="52" t="s">
        <v>27</v>
      </c>
      <c r="E489" s="52" t="s">
        <v>34</v>
      </c>
      <c r="F489" s="52" t="s">
        <v>29</v>
      </c>
      <c r="G489" s="52" t="s">
        <v>33</v>
      </c>
      <c r="H489" s="52" t="s">
        <v>28</v>
      </c>
      <c r="I489" s="52" t="s">
        <v>31</v>
      </c>
      <c r="J489" s="52" t="s">
        <v>30</v>
      </c>
      <c r="K489" s="52" t="s">
        <v>4</v>
      </c>
    </row>
    <row r="490" spans="1:11" ht="15" customHeight="1" x14ac:dyDescent="0.2">
      <c r="A490" s="702"/>
      <c r="B490" s="87" t="s">
        <v>128</v>
      </c>
      <c r="C490" s="83">
        <f t="shared" ref="C490:K490" si="71">C278+C384</f>
        <v>1</v>
      </c>
      <c r="D490" s="83">
        <f t="shared" si="71"/>
        <v>112</v>
      </c>
      <c r="E490" s="83">
        <f t="shared" si="71"/>
        <v>2</v>
      </c>
      <c r="F490" s="83">
        <f t="shared" si="71"/>
        <v>6</v>
      </c>
      <c r="G490" s="83">
        <f t="shared" si="71"/>
        <v>1</v>
      </c>
      <c r="H490" s="83">
        <f t="shared" si="71"/>
        <v>3</v>
      </c>
      <c r="I490" s="83">
        <f t="shared" si="71"/>
        <v>12</v>
      </c>
      <c r="J490" s="83">
        <f t="shared" si="71"/>
        <v>14</v>
      </c>
      <c r="K490" s="83">
        <f t="shared" si="71"/>
        <v>151</v>
      </c>
    </row>
    <row r="491" spans="1:11" ht="15" customHeight="1" x14ac:dyDescent="0.2">
      <c r="A491" s="704"/>
      <c r="B491" s="88" t="s">
        <v>129</v>
      </c>
      <c r="C491" s="84">
        <f t="shared" ref="C491:K491" si="72">C279+C385</f>
        <v>76</v>
      </c>
      <c r="D491" s="84">
        <f t="shared" si="72"/>
        <v>828.99999999999989</v>
      </c>
      <c r="E491" s="84">
        <f t="shared" si="72"/>
        <v>26</v>
      </c>
      <c r="F491" s="84">
        <f t="shared" si="72"/>
        <v>220.00000000000003</v>
      </c>
      <c r="G491" s="84">
        <f t="shared" si="72"/>
        <v>21</v>
      </c>
      <c r="H491" s="84">
        <f t="shared" si="72"/>
        <v>301</v>
      </c>
      <c r="I491" s="84">
        <f t="shared" si="72"/>
        <v>214.00000000000003</v>
      </c>
      <c r="J491" s="84">
        <f t="shared" si="72"/>
        <v>54</v>
      </c>
      <c r="K491" s="84">
        <f t="shared" si="72"/>
        <v>1741.0000000000002</v>
      </c>
    </row>
    <row r="492" spans="1:11" ht="15" customHeight="1" x14ac:dyDescent="0.2">
      <c r="A492" s="704"/>
      <c r="B492" s="88" t="s">
        <v>124</v>
      </c>
      <c r="C492" s="84">
        <f t="shared" ref="C492:K492" si="73">C280+C386</f>
        <v>0</v>
      </c>
      <c r="D492" s="84">
        <f t="shared" si="73"/>
        <v>45.999999999999986</v>
      </c>
      <c r="E492" s="84">
        <f t="shared" si="73"/>
        <v>54</v>
      </c>
      <c r="F492" s="84">
        <f t="shared" si="73"/>
        <v>1</v>
      </c>
      <c r="G492" s="84">
        <f t="shared" si="73"/>
        <v>2</v>
      </c>
      <c r="H492" s="84">
        <f t="shared" si="73"/>
        <v>109.00000000000003</v>
      </c>
      <c r="I492" s="84">
        <f t="shared" si="73"/>
        <v>0</v>
      </c>
      <c r="J492" s="84">
        <f t="shared" si="73"/>
        <v>7</v>
      </c>
      <c r="K492" s="84">
        <f t="shared" si="73"/>
        <v>219</v>
      </c>
    </row>
    <row r="493" spans="1:11" ht="15" customHeight="1" x14ac:dyDescent="0.2">
      <c r="A493" s="704"/>
      <c r="B493" s="89" t="s">
        <v>125</v>
      </c>
      <c r="C493" s="85">
        <f t="shared" ref="C493:K493" si="74">C281+C387</f>
        <v>145</v>
      </c>
      <c r="D493" s="85">
        <f t="shared" si="74"/>
        <v>740</v>
      </c>
      <c r="E493" s="85">
        <f t="shared" si="74"/>
        <v>51</v>
      </c>
      <c r="F493" s="85">
        <f t="shared" si="74"/>
        <v>802</v>
      </c>
      <c r="G493" s="85">
        <f t="shared" si="74"/>
        <v>105</v>
      </c>
      <c r="H493" s="85">
        <f t="shared" si="74"/>
        <v>494.00000000000006</v>
      </c>
      <c r="I493" s="85">
        <f t="shared" si="74"/>
        <v>119</v>
      </c>
      <c r="J493" s="85">
        <f t="shared" si="74"/>
        <v>215</v>
      </c>
      <c r="K493" s="85">
        <f t="shared" si="74"/>
        <v>2670.9999999999995</v>
      </c>
    </row>
    <row r="494" spans="1:11" ht="15" customHeight="1" x14ac:dyDescent="0.2">
      <c r="A494" s="612"/>
      <c r="B494" s="598" t="s">
        <v>4</v>
      </c>
      <c r="C494" s="599">
        <f>SUM(C490:C493)</f>
        <v>222</v>
      </c>
      <c r="D494" s="599">
        <f t="shared" ref="D494:K494" si="75">SUM(D490:D493)</f>
        <v>1727</v>
      </c>
      <c r="E494" s="599">
        <f t="shared" si="75"/>
        <v>133</v>
      </c>
      <c r="F494" s="599">
        <f t="shared" si="75"/>
        <v>1029</v>
      </c>
      <c r="G494" s="599">
        <f t="shared" si="75"/>
        <v>129</v>
      </c>
      <c r="H494" s="599">
        <f t="shared" si="75"/>
        <v>907</v>
      </c>
      <c r="I494" s="599">
        <f t="shared" si="75"/>
        <v>345</v>
      </c>
      <c r="J494" s="599">
        <f t="shared" si="75"/>
        <v>290</v>
      </c>
      <c r="K494" s="599">
        <f t="shared" si="75"/>
        <v>4782</v>
      </c>
    </row>
    <row r="495" spans="1:11" s="595" customFormat="1" ht="15" customHeight="1" x14ac:dyDescent="0.2">
      <c r="A495" s="691" t="s">
        <v>76</v>
      </c>
      <c r="B495" s="691"/>
      <c r="C495" s="691"/>
      <c r="D495" s="691"/>
      <c r="E495" s="691"/>
      <c r="F495" s="691"/>
      <c r="G495" s="691"/>
      <c r="H495" s="691"/>
      <c r="I495" s="691"/>
      <c r="J495" s="691"/>
    </row>
    <row r="496" spans="1:11" s="595" customFormat="1" ht="15" customHeight="1" x14ac:dyDescent="0.25">
      <c r="A496" s="710" t="s">
        <v>498</v>
      </c>
      <c r="B496" s="711"/>
      <c r="C496" s="711"/>
      <c r="D496" s="711"/>
      <c r="E496" s="711"/>
      <c r="F496" s="711"/>
      <c r="G496" s="711"/>
      <c r="H496" s="711"/>
      <c r="I496" s="711"/>
      <c r="J496" s="711"/>
    </row>
    <row r="497" spans="1:11" s="595" customFormat="1" ht="15" customHeight="1" x14ac:dyDescent="0.2">
      <c r="A497" s="691" t="s">
        <v>130</v>
      </c>
      <c r="B497" s="691"/>
      <c r="C497" s="691"/>
      <c r="D497" s="691"/>
      <c r="E497" s="691"/>
      <c r="F497" s="691"/>
      <c r="G497" s="691"/>
      <c r="H497" s="691"/>
      <c r="I497" s="691"/>
      <c r="J497" s="691"/>
    </row>
    <row r="498" spans="1:11" s="595" customFormat="1" ht="15" customHeight="1" x14ac:dyDescent="0.2">
      <c r="A498" s="705" t="s">
        <v>157</v>
      </c>
      <c r="B498" s="705"/>
      <c r="C498" s="705"/>
      <c r="D498" s="705"/>
      <c r="E498" s="705"/>
      <c r="F498" s="705"/>
      <c r="G498" s="705"/>
      <c r="H498" s="705"/>
      <c r="I498" s="705"/>
      <c r="J498" s="705"/>
    </row>
    <row r="499" spans="1:11" s="595" customFormat="1" ht="15" customHeight="1" x14ac:dyDescent="0.2">
      <c r="A499" s="705" t="s">
        <v>189</v>
      </c>
      <c r="B499" s="705"/>
      <c r="C499" s="705"/>
      <c r="D499" s="705"/>
      <c r="E499" s="705"/>
      <c r="F499" s="705"/>
      <c r="G499" s="705"/>
      <c r="H499" s="705"/>
      <c r="I499" s="705"/>
      <c r="J499" s="705"/>
    </row>
    <row r="500" spans="1:11" ht="15" customHeight="1" x14ac:dyDescent="0.2">
      <c r="A500" s="113"/>
    </row>
    <row r="501" spans="1:11" ht="15" customHeight="1" x14ac:dyDescent="0.2">
      <c r="A501" s="113"/>
    </row>
    <row r="502" spans="1:11" ht="15" customHeight="1" x14ac:dyDescent="0.2">
      <c r="A502" s="714" t="s">
        <v>423</v>
      </c>
      <c r="B502" s="714"/>
      <c r="C502" s="714"/>
      <c r="D502" s="714"/>
      <c r="E502" s="714"/>
      <c r="F502" s="115"/>
      <c r="G502" s="115"/>
      <c r="H502" s="115"/>
      <c r="I502" s="115"/>
      <c r="J502" s="115"/>
      <c r="K502" s="115"/>
    </row>
    <row r="503" spans="1:11" ht="15" customHeight="1" x14ac:dyDescent="0.2">
      <c r="A503" s="116"/>
      <c r="B503" s="117"/>
      <c r="C503" s="117"/>
      <c r="D503" s="117"/>
      <c r="E503" s="118"/>
      <c r="F503" s="115"/>
      <c r="G503" s="115"/>
      <c r="H503" s="115"/>
      <c r="I503" s="115"/>
      <c r="J503" s="115"/>
      <c r="K503" s="115"/>
    </row>
    <row r="504" spans="1:11" ht="29.25" customHeight="1" x14ac:dyDescent="0.2">
      <c r="A504" s="115"/>
      <c r="B504" s="90"/>
      <c r="C504" s="52" t="s">
        <v>32</v>
      </c>
      <c r="D504" s="52" t="s">
        <v>27</v>
      </c>
      <c r="E504" s="52" t="s">
        <v>34</v>
      </c>
      <c r="F504" s="52" t="s">
        <v>29</v>
      </c>
      <c r="G504" s="52" t="s">
        <v>33</v>
      </c>
      <c r="H504" s="52" t="s">
        <v>28</v>
      </c>
      <c r="I504" s="52" t="s">
        <v>31</v>
      </c>
      <c r="J504" s="52" t="s">
        <v>30</v>
      </c>
      <c r="K504" s="52" t="s">
        <v>4</v>
      </c>
    </row>
    <row r="505" spans="1:11" ht="15" customHeight="1" x14ac:dyDescent="0.2">
      <c r="A505" s="702"/>
      <c r="B505" s="87" t="s">
        <v>133</v>
      </c>
      <c r="C505" s="83">
        <f t="shared" ref="C505:K505" si="76">C293+C399</f>
        <v>2</v>
      </c>
      <c r="D505" s="83">
        <f t="shared" si="76"/>
        <v>170</v>
      </c>
      <c r="E505" s="83">
        <f t="shared" si="76"/>
        <v>0</v>
      </c>
      <c r="F505" s="83">
        <f t="shared" si="76"/>
        <v>64</v>
      </c>
      <c r="G505" s="83">
        <f t="shared" si="76"/>
        <v>23</v>
      </c>
      <c r="H505" s="83">
        <f t="shared" si="76"/>
        <v>61</v>
      </c>
      <c r="I505" s="83">
        <f t="shared" si="76"/>
        <v>208</v>
      </c>
      <c r="J505" s="83">
        <f t="shared" si="76"/>
        <v>11</v>
      </c>
      <c r="K505" s="83">
        <f t="shared" si="76"/>
        <v>539.00000000000023</v>
      </c>
    </row>
    <row r="506" spans="1:11" ht="15" customHeight="1" x14ac:dyDescent="0.2">
      <c r="A506" s="703"/>
      <c r="B506" s="91" t="s">
        <v>134</v>
      </c>
      <c r="C506" s="84">
        <f t="shared" ref="C506:K506" si="77">C294+C400</f>
        <v>4</v>
      </c>
      <c r="D506" s="84">
        <f t="shared" si="77"/>
        <v>77</v>
      </c>
      <c r="E506" s="84">
        <f t="shared" si="77"/>
        <v>0</v>
      </c>
      <c r="F506" s="84">
        <f t="shared" si="77"/>
        <v>47</v>
      </c>
      <c r="G506" s="84">
        <f t="shared" si="77"/>
        <v>12</v>
      </c>
      <c r="H506" s="84">
        <f t="shared" si="77"/>
        <v>48.000000000000007</v>
      </c>
      <c r="I506" s="84">
        <f t="shared" si="77"/>
        <v>53</v>
      </c>
      <c r="J506" s="84">
        <f t="shared" si="77"/>
        <v>9</v>
      </c>
      <c r="K506" s="84">
        <f t="shared" si="77"/>
        <v>249.99999999999994</v>
      </c>
    </row>
    <row r="507" spans="1:11" ht="15" customHeight="1" x14ac:dyDescent="0.2">
      <c r="A507" s="703"/>
      <c r="B507" s="91" t="s">
        <v>135</v>
      </c>
      <c r="C507" s="84">
        <f t="shared" ref="C507:K507" si="78">C295+C401</f>
        <v>2</v>
      </c>
      <c r="D507" s="84">
        <f t="shared" si="78"/>
        <v>10.000000000000004</v>
      </c>
      <c r="E507" s="84">
        <f t="shared" si="78"/>
        <v>0</v>
      </c>
      <c r="F507" s="84">
        <f t="shared" si="78"/>
        <v>6</v>
      </c>
      <c r="G507" s="84">
        <f t="shared" si="78"/>
        <v>0</v>
      </c>
      <c r="H507" s="84">
        <f t="shared" si="78"/>
        <v>1</v>
      </c>
      <c r="I507" s="84">
        <f t="shared" si="78"/>
        <v>3</v>
      </c>
      <c r="J507" s="84">
        <f t="shared" si="78"/>
        <v>4.0000000000000009</v>
      </c>
      <c r="K507" s="84">
        <f t="shared" si="78"/>
        <v>25.999999999999996</v>
      </c>
    </row>
    <row r="508" spans="1:11" ht="15" customHeight="1" x14ac:dyDescent="0.2">
      <c r="A508" s="704"/>
      <c r="B508" s="88" t="s">
        <v>136</v>
      </c>
      <c r="C508" s="84">
        <f t="shared" ref="C508:K508" si="79">C296+C402</f>
        <v>28</v>
      </c>
      <c r="D508" s="84">
        <f t="shared" si="79"/>
        <v>61.000000000000021</v>
      </c>
      <c r="E508" s="84">
        <f t="shared" si="79"/>
        <v>1</v>
      </c>
      <c r="F508" s="84">
        <f t="shared" si="79"/>
        <v>11</v>
      </c>
      <c r="G508" s="84">
        <f t="shared" si="79"/>
        <v>5</v>
      </c>
      <c r="H508" s="84">
        <f t="shared" si="79"/>
        <v>8</v>
      </c>
      <c r="I508" s="84">
        <f t="shared" si="79"/>
        <v>7</v>
      </c>
      <c r="J508" s="84">
        <f t="shared" si="79"/>
        <v>33</v>
      </c>
      <c r="K508" s="84">
        <f t="shared" si="79"/>
        <v>153.99999999999994</v>
      </c>
    </row>
    <row r="509" spans="1:11" ht="15" customHeight="1" x14ac:dyDescent="0.2">
      <c r="A509" s="704"/>
      <c r="B509" s="88" t="s">
        <v>124</v>
      </c>
      <c r="C509" s="84">
        <f t="shared" ref="C509:K509" si="80">C297+C403</f>
        <v>5</v>
      </c>
      <c r="D509" s="84">
        <f t="shared" si="80"/>
        <v>55</v>
      </c>
      <c r="E509" s="84">
        <f t="shared" si="80"/>
        <v>0</v>
      </c>
      <c r="F509" s="84">
        <f t="shared" si="80"/>
        <v>16</v>
      </c>
      <c r="G509" s="84">
        <f t="shared" si="80"/>
        <v>0</v>
      </c>
      <c r="H509" s="84">
        <f t="shared" si="80"/>
        <v>5</v>
      </c>
      <c r="I509" s="84">
        <f t="shared" si="80"/>
        <v>36</v>
      </c>
      <c r="J509" s="84">
        <f t="shared" si="80"/>
        <v>44</v>
      </c>
      <c r="K509" s="84">
        <f t="shared" si="80"/>
        <v>161.00000000000006</v>
      </c>
    </row>
    <row r="510" spans="1:11" ht="15" customHeight="1" x14ac:dyDescent="0.2">
      <c r="A510" s="704"/>
      <c r="B510" s="89" t="s">
        <v>125</v>
      </c>
      <c r="C510" s="85">
        <f t="shared" ref="C510:K510" si="81">C298+C404</f>
        <v>181</v>
      </c>
      <c r="D510" s="85">
        <f t="shared" si="81"/>
        <v>1353.9999999999995</v>
      </c>
      <c r="E510" s="85">
        <f t="shared" si="81"/>
        <v>132</v>
      </c>
      <c r="F510" s="85">
        <f t="shared" si="81"/>
        <v>885.00000000000011</v>
      </c>
      <c r="G510" s="85">
        <f t="shared" si="81"/>
        <v>89</v>
      </c>
      <c r="H510" s="85">
        <f t="shared" si="81"/>
        <v>798</v>
      </c>
      <c r="I510" s="85">
        <f t="shared" si="81"/>
        <v>48</v>
      </c>
      <c r="J510" s="85">
        <f t="shared" si="81"/>
        <v>188.00000000000003</v>
      </c>
      <c r="K510" s="85">
        <f t="shared" si="81"/>
        <v>3675</v>
      </c>
    </row>
    <row r="511" spans="1:11" ht="15" customHeight="1" x14ac:dyDescent="0.2">
      <c r="A511" s="612"/>
      <c r="B511" s="598" t="s">
        <v>4</v>
      </c>
      <c r="C511" s="599">
        <f>SUM(C505:C510)</f>
        <v>222</v>
      </c>
      <c r="D511" s="599">
        <f t="shared" ref="D511:K511" si="82">SUM(D505:D510)</f>
        <v>1726.9999999999995</v>
      </c>
      <c r="E511" s="599">
        <f t="shared" si="82"/>
        <v>133</v>
      </c>
      <c r="F511" s="599">
        <f t="shared" si="82"/>
        <v>1029</v>
      </c>
      <c r="G511" s="599">
        <f t="shared" si="82"/>
        <v>129</v>
      </c>
      <c r="H511" s="599">
        <f t="shared" si="82"/>
        <v>921</v>
      </c>
      <c r="I511" s="599">
        <f t="shared" si="82"/>
        <v>355</v>
      </c>
      <c r="J511" s="599">
        <f t="shared" si="82"/>
        <v>289</v>
      </c>
      <c r="K511" s="599">
        <f t="shared" si="82"/>
        <v>4805</v>
      </c>
    </row>
    <row r="512" spans="1:11" s="595" customFormat="1" ht="15" customHeight="1" x14ac:dyDescent="0.2">
      <c r="A512" s="691" t="s">
        <v>76</v>
      </c>
      <c r="B512" s="691"/>
      <c r="C512" s="691"/>
      <c r="D512" s="691"/>
      <c r="E512" s="691"/>
      <c r="F512" s="691"/>
      <c r="G512" s="691"/>
      <c r="H512" s="691"/>
      <c r="I512" s="691"/>
      <c r="J512" s="691"/>
    </row>
    <row r="513" spans="1:11" s="595" customFormat="1" ht="15" customHeight="1" x14ac:dyDescent="0.25">
      <c r="A513" s="710" t="s">
        <v>498</v>
      </c>
      <c r="B513" s="711"/>
      <c r="C513" s="711"/>
      <c r="D513" s="711"/>
      <c r="E513" s="711"/>
      <c r="F513" s="711"/>
      <c r="G513" s="711"/>
      <c r="H513" s="711"/>
      <c r="I513" s="711"/>
      <c r="J513" s="711"/>
    </row>
    <row r="514" spans="1:11" s="595" customFormat="1" ht="15" customHeight="1" x14ac:dyDescent="0.2">
      <c r="A514" s="705" t="s">
        <v>132</v>
      </c>
      <c r="B514" s="705"/>
      <c r="C514" s="705"/>
      <c r="D514" s="705"/>
      <c r="E514" s="705"/>
      <c r="F514" s="705"/>
      <c r="G514" s="705"/>
      <c r="H514" s="705"/>
      <c r="I514" s="705"/>
      <c r="J514" s="705"/>
    </row>
    <row r="515" spans="1:11" s="595" customFormat="1" ht="15" customHeight="1" x14ac:dyDescent="0.2">
      <c r="A515" s="705" t="s">
        <v>158</v>
      </c>
      <c r="B515" s="705"/>
      <c r="C515" s="705"/>
      <c r="D515" s="705"/>
      <c r="E515" s="705"/>
      <c r="F515" s="705"/>
      <c r="G515" s="705"/>
      <c r="H515" s="705"/>
      <c r="I515" s="705"/>
      <c r="J515" s="705"/>
    </row>
    <row r="516" spans="1:11" ht="15" customHeight="1" x14ac:dyDescent="0.2">
      <c r="A516" s="113"/>
    </row>
    <row r="517" spans="1:11" ht="15" customHeight="1" x14ac:dyDescent="0.2">
      <c r="A517" s="113"/>
    </row>
    <row r="518" spans="1:11" ht="15" customHeight="1" x14ac:dyDescent="0.2">
      <c r="A518" s="685" t="s">
        <v>424</v>
      </c>
      <c r="B518" s="685"/>
      <c r="C518" s="685"/>
      <c r="D518" s="685"/>
      <c r="E518" s="685"/>
      <c r="F518" s="685"/>
      <c r="G518" s="685"/>
      <c r="H518" s="685"/>
      <c r="I518" s="685"/>
      <c r="J518" s="685"/>
    </row>
    <row r="519" spans="1:11" ht="15" customHeight="1" x14ac:dyDescent="0.2">
      <c r="A519" s="86"/>
    </row>
    <row r="520" spans="1:11" ht="28.5" customHeight="1" x14ac:dyDescent="0.2">
      <c r="A520" s="86"/>
      <c r="B520" s="98"/>
      <c r="C520" s="52" t="s">
        <v>32</v>
      </c>
      <c r="D520" s="52" t="s">
        <v>27</v>
      </c>
      <c r="E520" s="52" t="s">
        <v>34</v>
      </c>
      <c r="F520" s="52" t="s">
        <v>29</v>
      </c>
      <c r="G520" s="52" t="s">
        <v>33</v>
      </c>
      <c r="H520" s="52" t="s">
        <v>28</v>
      </c>
      <c r="I520" s="52" t="s">
        <v>31</v>
      </c>
      <c r="J520" s="52" t="s">
        <v>30</v>
      </c>
      <c r="K520" s="52" t="s">
        <v>4</v>
      </c>
    </row>
    <row r="521" spans="1:11" ht="15" customHeight="1" x14ac:dyDescent="0.2">
      <c r="A521" s="680"/>
      <c r="B521" s="55" t="s">
        <v>138</v>
      </c>
      <c r="C521" s="73">
        <v>9</v>
      </c>
      <c r="D521" s="74">
        <v>135.00000000000003</v>
      </c>
      <c r="E521" s="74">
        <v>15</v>
      </c>
      <c r="F521" s="74">
        <v>55.999999999999993</v>
      </c>
      <c r="G521" s="74">
        <v>15</v>
      </c>
      <c r="H521" s="74">
        <v>38.000000000000007</v>
      </c>
      <c r="I521" s="74">
        <v>42</v>
      </c>
      <c r="J521" s="74">
        <v>67</v>
      </c>
      <c r="K521" s="75">
        <v>377</v>
      </c>
    </row>
    <row r="522" spans="1:11" ht="15" customHeight="1" x14ac:dyDescent="0.2">
      <c r="A522" s="681"/>
      <c r="B522" s="56" t="s">
        <v>139</v>
      </c>
      <c r="C522" s="43">
        <v>18</v>
      </c>
      <c r="D522" s="76">
        <v>123.00000000000001</v>
      </c>
      <c r="E522" s="76">
        <v>8</v>
      </c>
      <c r="F522" s="76">
        <v>27.999999999999996</v>
      </c>
      <c r="G522" s="76">
        <v>23</v>
      </c>
      <c r="H522" s="76">
        <v>57.999999999999993</v>
      </c>
      <c r="I522" s="76">
        <v>48.999999999999993</v>
      </c>
      <c r="J522" s="76">
        <v>37.999999999999993</v>
      </c>
      <c r="K522" s="77">
        <v>345</v>
      </c>
    </row>
    <row r="523" spans="1:11" ht="15" customHeight="1" x14ac:dyDescent="0.2">
      <c r="A523" s="681"/>
      <c r="B523" s="56" t="s">
        <v>140</v>
      </c>
      <c r="C523" s="43">
        <v>0</v>
      </c>
      <c r="D523" s="76">
        <v>0</v>
      </c>
      <c r="E523" s="76">
        <v>0</v>
      </c>
      <c r="F523" s="76">
        <v>0</v>
      </c>
      <c r="G523" s="76">
        <v>0</v>
      </c>
      <c r="H523" s="76">
        <v>0</v>
      </c>
      <c r="I523" s="76">
        <v>0</v>
      </c>
      <c r="J523" s="76">
        <v>1.0000000000000002</v>
      </c>
      <c r="K523" s="77">
        <v>1.0000000000000002</v>
      </c>
    </row>
    <row r="524" spans="1:11" ht="15" customHeight="1" x14ac:dyDescent="0.2">
      <c r="A524" s="682"/>
      <c r="B524" s="56" t="s">
        <v>141</v>
      </c>
      <c r="C524" s="43">
        <v>0</v>
      </c>
      <c r="D524" s="76">
        <v>0</v>
      </c>
      <c r="E524" s="76">
        <v>0</v>
      </c>
      <c r="F524" s="76">
        <v>0</v>
      </c>
      <c r="G524" s="76">
        <v>0</v>
      </c>
      <c r="H524" s="76">
        <v>0</v>
      </c>
      <c r="I524" s="76">
        <v>0</v>
      </c>
      <c r="J524" s="76">
        <v>0</v>
      </c>
      <c r="K524" s="77">
        <v>0</v>
      </c>
    </row>
    <row r="525" spans="1:11" ht="15" customHeight="1" x14ac:dyDescent="0.2">
      <c r="A525" s="682"/>
      <c r="B525" s="92" t="s">
        <v>142</v>
      </c>
      <c r="C525" s="61">
        <v>0</v>
      </c>
      <c r="D525" s="93">
        <v>0</v>
      </c>
      <c r="E525" s="93">
        <v>0</v>
      </c>
      <c r="F525" s="93">
        <v>0</v>
      </c>
      <c r="G525" s="93">
        <v>0</v>
      </c>
      <c r="H525" s="93">
        <v>0</v>
      </c>
      <c r="I525" s="93">
        <v>0</v>
      </c>
      <c r="J525" s="93">
        <v>0</v>
      </c>
      <c r="K525" s="94">
        <v>0</v>
      </c>
    </row>
    <row r="526" spans="1:11" ht="15" customHeight="1" x14ac:dyDescent="0.2">
      <c r="A526" s="610"/>
      <c r="B526" s="596" t="s">
        <v>4</v>
      </c>
      <c r="C526" s="597">
        <f>SUM(C521:C525)</f>
        <v>27</v>
      </c>
      <c r="D526" s="597">
        <f t="shared" ref="D526:K526" si="83">SUM(D521:D525)</f>
        <v>258.00000000000006</v>
      </c>
      <c r="E526" s="597">
        <f t="shared" si="83"/>
        <v>23</v>
      </c>
      <c r="F526" s="597">
        <f t="shared" si="83"/>
        <v>83.999999999999986</v>
      </c>
      <c r="G526" s="597">
        <f t="shared" si="83"/>
        <v>38</v>
      </c>
      <c r="H526" s="597">
        <f t="shared" si="83"/>
        <v>96</v>
      </c>
      <c r="I526" s="597">
        <f t="shared" si="83"/>
        <v>91</v>
      </c>
      <c r="J526" s="597">
        <f t="shared" si="83"/>
        <v>106</v>
      </c>
      <c r="K526" s="603">
        <f t="shared" si="83"/>
        <v>723</v>
      </c>
    </row>
    <row r="527" spans="1:11" s="595" customFormat="1" ht="15" customHeight="1" x14ac:dyDescent="0.2">
      <c r="A527" s="687" t="s">
        <v>76</v>
      </c>
      <c r="B527" s="687"/>
      <c r="C527" s="687"/>
      <c r="D527" s="687"/>
      <c r="E527" s="687"/>
      <c r="F527" s="687"/>
      <c r="G527" s="687"/>
      <c r="H527" s="687"/>
      <c r="I527" s="687"/>
      <c r="J527" s="687"/>
    </row>
    <row r="528" spans="1:11" s="595" customFormat="1" ht="15" customHeight="1" x14ac:dyDescent="0.25">
      <c r="A528" s="710" t="s">
        <v>498</v>
      </c>
      <c r="B528" s="711"/>
      <c r="C528" s="711"/>
      <c r="D528" s="711"/>
      <c r="E528" s="711"/>
      <c r="F528" s="711"/>
      <c r="G528" s="711"/>
      <c r="H528" s="711"/>
      <c r="I528" s="711"/>
      <c r="J528" s="711"/>
    </row>
    <row r="529" spans="1:11" s="595" customFormat="1" ht="15" customHeight="1" x14ac:dyDescent="0.2">
      <c r="A529" s="691" t="s">
        <v>160</v>
      </c>
      <c r="B529" s="691"/>
      <c r="C529" s="691"/>
      <c r="D529" s="691"/>
      <c r="E529" s="691"/>
      <c r="F529" s="691"/>
      <c r="G529" s="691"/>
      <c r="H529" s="691"/>
      <c r="I529" s="691"/>
      <c r="J529" s="691"/>
    </row>
    <row r="530" spans="1:11" s="595" customFormat="1" ht="15" customHeight="1" x14ac:dyDescent="0.2">
      <c r="A530" s="691" t="s">
        <v>143</v>
      </c>
      <c r="B530" s="691"/>
      <c r="C530" s="691"/>
      <c r="D530" s="691"/>
      <c r="E530" s="691"/>
      <c r="F530" s="691"/>
      <c r="G530" s="691"/>
      <c r="H530" s="691"/>
      <c r="I530" s="691"/>
      <c r="J530" s="691"/>
    </row>
    <row r="531" spans="1:11" s="595" customFormat="1" ht="15" customHeight="1" x14ac:dyDescent="0.2">
      <c r="A531" s="691" t="s">
        <v>144</v>
      </c>
      <c r="B531" s="691"/>
      <c r="C531" s="691"/>
      <c r="D531" s="691"/>
      <c r="E531" s="691"/>
      <c r="F531" s="691"/>
      <c r="G531" s="691"/>
      <c r="H531" s="691"/>
      <c r="I531" s="691"/>
      <c r="J531" s="691"/>
    </row>
    <row r="532" spans="1:11" ht="15" customHeight="1" x14ac:dyDescent="0.2">
      <c r="A532" s="86"/>
    </row>
    <row r="533" spans="1:11" ht="15" customHeight="1" x14ac:dyDescent="0.2">
      <c r="A533" s="86"/>
    </row>
    <row r="534" spans="1:11" ht="15" customHeight="1" x14ac:dyDescent="0.2">
      <c r="A534" s="86"/>
    </row>
    <row r="535" spans="1:11" ht="15" customHeight="1" x14ac:dyDescent="0.2">
      <c r="A535" s="685" t="s">
        <v>425</v>
      </c>
      <c r="B535" s="685"/>
      <c r="C535" s="685"/>
      <c r="D535" s="685"/>
      <c r="E535" s="685"/>
    </row>
    <row r="537" spans="1:11" ht="27" customHeight="1" x14ac:dyDescent="0.2">
      <c r="B537" s="51"/>
      <c r="C537" s="52" t="s">
        <v>32</v>
      </c>
      <c r="D537" s="52" t="s">
        <v>27</v>
      </c>
      <c r="E537" s="52" t="s">
        <v>34</v>
      </c>
      <c r="F537" s="52" t="s">
        <v>29</v>
      </c>
      <c r="G537" s="52" t="s">
        <v>33</v>
      </c>
      <c r="H537" s="52" t="s">
        <v>28</v>
      </c>
      <c r="I537" s="52" t="s">
        <v>31</v>
      </c>
      <c r="J537" s="52" t="s">
        <v>30</v>
      </c>
      <c r="K537" s="52" t="s">
        <v>4</v>
      </c>
    </row>
    <row r="538" spans="1:11" ht="15" customHeight="1" x14ac:dyDescent="0.2">
      <c r="A538" s="688"/>
      <c r="B538" s="55" t="s">
        <v>95</v>
      </c>
      <c r="C538" s="50">
        <v>0</v>
      </c>
      <c r="D538" s="50">
        <v>0</v>
      </c>
      <c r="E538" s="50">
        <v>0</v>
      </c>
      <c r="F538" s="50">
        <v>0</v>
      </c>
      <c r="G538" s="50">
        <v>0</v>
      </c>
      <c r="H538" s="50">
        <v>0</v>
      </c>
      <c r="I538" s="50">
        <v>0</v>
      </c>
      <c r="J538" s="50">
        <v>0</v>
      </c>
      <c r="K538" s="50">
        <v>0</v>
      </c>
    </row>
    <row r="539" spans="1:11" ht="15" customHeight="1" x14ac:dyDescent="0.2">
      <c r="A539" s="689"/>
      <c r="B539" s="56" t="s">
        <v>96</v>
      </c>
      <c r="C539" s="49">
        <v>2</v>
      </c>
      <c r="D539" s="49">
        <v>2.0000000000000004</v>
      </c>
      <c r="E539" s="49">
        <v>0</v>
      </c>
      <c r="F539" s="49">
        <v>0</v>
      </c>
      <c r="G539" s="49">
        <v>0</v>
      </c>
      <c r="H539" s="49">
        <v>0</v>
      </c>
      <c r="I539" s="49">
        <v>0</v>
      </c>
      <c r="J539" s="49">
        <v>0</v>
      </c>
      <c r="K539" s="49">
        <v>4</v>
      </c>
    </row>
    <row r="540" spans="1:11" ht="15" customHeight="1" x14ac:dyDescent="0.2">
      <c r="A540" s="689"/>
      <c r="B540" s="56" t="s">
        <v>97</v>
      </c>
      <c r="C540" s="49">
        <v>1</v>
      </c>
      <c r="D540" s="49">
        <v>26.000000000000004</v>
      </c>
      <c r="E540" s="49">
        <v>2</v>
      </c>
      <c r="F540" s="49">
        <v>4</v>
      </c>
      <c r="G540" s="49">
        <v>3</v>
      </c>
      <c r="H540" s="49">
        <v>2</v>
      </c>
      <c r="I540" s="49">
        <v>7.9999999999999991</v>
      </c>
      <c r="J540" s="49">
        <v>19</v>
      </c>
      <c r="K540" s="49">
        <v>65.000000000000043</v>
      </c>
    </row>
    <row r="541" spans="1:11" ht="15" customHeight="1" x14ac:dyDescent="0.2">
      <c r="A541" s="689"/>
      <c r="B541" s="56" t="s">
        <v>98</v>
      </c>
      <c r="C541" s="49">
        <v>10</v>
      </c>
      <c r="D541" s="49">
        <v>43.999999999999993</v>
      </c>
      <c r="E541" s="49">
        <v>4</v>
      </c>
      <c r="F541" s="49">
        <v>19</v>
      </c>
      <c r="G541" s="49">
        <v>5</v>
      </c>
      <c r="H541" s="49">
        <v>12.999999999999998</v>
      </c>
      <c r="I541" s="49">
        <v>20</v>
      </c>
      <c r="J541" s="49">
        <v>25</v>
      </c>
      <c r="K541" s="49">
        <v>140.00000000000006</v>
      </c>
    </row>
    <row r="542" spans="1:11" ht="15" customHeight="1" x14ac:dyDescent="0.2">
      <c r="A542" s="689"/>
      <c r="B542" s="56" t="s">
        <v>99</v>
      </c>
      <c r="C542" s="49">
        <v>8</v>
      </c>
      <c r="D542" s="49">
        <v>76.999999999999986</v>
      </c>
      <c r="E542" s="49">
        <v>8</v>
      </c>
      <c r="F542" s="49">
        <v>26</v>
      </c>
      <c r="G542" s="49">
        <v>7</v>
      </c>
      <c r="H542" s="49">
        <v>19</v>
      </c>
      <c r="I542" s="49">
        <v>18</v>
      </c>
      <c r="J542" s="49">
        <v>18</v>
      </c>
      <c r="K542" s="49">
        <v>181</v>
      </c>
    </row>
    <row r="543" spans="1:11" ht="15" customHeight="1" x14ac:dyDescent="0.2">
      <c r="A543" s="689"/>
      <c r="B543" s="56" t="s">
        <v>100</v>
      </c>
      <c r="C543" s="49">
        <v>3</v>
      </c>
      <c r="D543" s="49">
        <v>77</v>
      </c>
      <c r="E543" s="49">
        <v>8</v>
      </c>
      <c r="F543" s="49">
        <v>23</v>
      </c>
      <c r="G543" s="49">
        <v>9</v>
      </c>
      <c r="H543" s="49">
        <v>32</v>
      </c>
      <c r="I543" s="49">
        <v>31</v>
      </c>
      <c r="J543" s="49">
        <v>18.000000000000004</v>
      </c>
      <c r="K543" s="49">
        <v>201.00000000000006</v>
      </c>
    </row>
    <row r="544" spans="1:11" ht="15" customHeight="1" x14ac:dyDescent="0.2">
      <c r="A544" s="689"/>
      <c r="B544" s="56" t="s">
        <v>101</v>
      </c>
      <c r="C544" s="49">
        <v>3</v>
      </c>
      <c r="D544" s="49">
        <v>20.000000000000004</v>
      </c>
      <c r="E544" s="49">
        <v>1</v>
      </c>
      <c r="F544" s="49">
        <v>5</v>
      </c>
      <c r="G544" s="49">
        <v>14</v>
      </c>
      <c r="H544" s="49">
        <v>14</v>
      </c>
      <c r="I544" s="49">
        <v>14.000000000000002</v>
      </c>
      <c r="J544" s="49">
        <v>8</v>
      </c>
      <c r="K544" s="49">
        <v>79.000000000000014</v>
      </c>
    </row>
    <row r="545" spans="1:11" ht="15" customHeight="1" x14ac:dyDescent="0.2">
      <c r="A545" s="689"/>
      <c r="B545" s="56" t="s">
        <v>141</v>
      </c>
      <c r="C545" s="49">
        <v>0</v>
      </c>
      <c r="D545" s="49">
        <v>0</v>
      </c>
      <c r="E545" s="49">
        <v>0</v>
      </c>
      <c r="F545" s="49">
        <v>0</v>
      </c>
      <c r="G545" s="49">
        <v>0</v>
      </c>
      <c r="H545" s="49">
        <v>0</v>
      </c>
      <c r="I545" s="49">
        <v>0</v>
      </c>
      <c r="J545" s="49">
        <v>9.0000000000000018</v>
      </c>
      <c r="K545" s="49">
        <v>9</v>
      </c>
    </row>
    <row r="546" spans="1:11" ht="15" customHeight="1" x14ac:dyDescent="0.2">
      <c r="A546" s="690"/>
      <c r="B546" s="57" t="s">
        <v>125</v>
      </c>
      <c r="C546" s="62">
        <v>0</v>
      </c>
      <c r="D546" s="62">
        <v>12.000000000000002</v>
      </c>
      <c r="E546" s="62">
        <v>0</v>
      </c>
      <c r="F546" s="62">
        <v>7</v>
      </c>
      <c r="G546" s="62">
        <v>0</v>
      </c>
      <c r="H546" s="62">
        <v>15.999999999999998</v>
      </c>
      <c r="I546" s="62">
        <v>0</v>
      </c>
      <c r="J546" s="62">
        <v>9</v>
      </c>
      <c r="K546" s="62">
        <v>44.000000000000036</v>
      </c>
    </row>
    <row r="547" spans="1:11" ht="15" customHeight="1" x14ac:dyDescent="0.2">
      <c r="A547" s="362"/>
      <c r="B547" s="596" t="s">
        <v>4</v>
      </c>
      <c r="C547" s="597">
        <f>SUM(C538:C546)</f>
        <v>27</v>
      </c>
      <c r="D547" s="597">
        <f t="shared" ref="D547" si="84">SUM(D538:D546)</f>
        <v>258</v>
      </c>
      <c r="E547" s="597">
        <f t="shared" ref="E547" si="85">SUM(E538:E546)</f>
        <v>23</v>
      </c>
      <c r="F547" s="597">
        <f t="shared" ref="F547" si="86">SUM(F538:F546)</f>
        <v>84</v>
      </c>
      <c r="G547" s="597">
        <f t="shared" ref="G547" si="87">SUM(G538:G546)</f>
        <v>38</v>
      </c>
      <c r="H547" s="597">
        <f t="shared" ref="H547" si="88">SUM(H538:H546)</f>
        <v>96</v>
      </c>
      <c r="I547" s="597">
        <f t="shared" ref="I547" si="89">SUM(I538:I546)</f>
        <v>91</v>
      </c>
      <c r="J547" s="597">
        <f t="shared" ref="J547" si="90">SUM(J538:J546)</f>
        <v>106</v>
      </c>
      <c r="K547" s="599">
        <f t="shared" ref="K547" si="91">SUM(K538:K546)</f>
        <v>723.00000000000023</v>
      </c>
    </row>
    <row r="548" spans="1:11" s="595" customFormat="1" ht="15" customHeight="1" x14ac:dyDescent="0.2">
      <c r="A548" s="687" t="s">
        <v>76</v>
      </c>
      <c r="B548" s="687"/>
      <c r="C548" s="687"/>
      <c r="D548" s="687"/>
      <c r="E548" s="687"/>
      <c r="F548" s="687"/>
      <c r="G548" s="687"/>
      <c r="H548" s="687"/>
      <c r="I548" s="687"/>
      <c r="J548" s="687"/>
    </row>
    <row r="549" spans="1:11" s="595" customFormat="1" ht="15" customHeight="1" x14ac:dyDescent="0.25">
      <c r="A549" s="710" t="s">
        <v>498</v>
      </c>
      <c r="B549" s="711"/>
      <c r="C549" s="711"/>
      <c r="D549" s="711"/>
      <c r="E549" s="711"/>
      <c r="F549" s="711"/>
      <c r="G549" s="711"/>
      <c r="H549" s="711"/>
      <c r="I549" s="711"/>
      <c r="J549" s="711"/>
    </row>
    <row r="550" spans="1:11" s="595" customFormat="1" ht="15" customHeight="1" x14ac:dyDescent="0.2">
      <c r="A550" s="691" t="s">
        <v>160</v>
      </c>
      <c r="B550" s="691"/>
      <c r="C550" s="691"/>
      <c r="D550" s="691"/>
      <c r="E550" s="691"/>
      <c r="F550" s="691"/>
      <c r="G550" s="691"/>
      <c r="H550" s="691"/>
      <c r="I550" s="691"/>
      <c r="J550" s="691"/>
    </row>
    <row r="551" spans="1:11" s="595" customFormat="1" ht="15" customHeight="1" x14ac:dyDescent="0.2">
      <c r="A551" s="691" t="s">
        <v>145</v>
      </c>
      <c r="B551" s="691"/>
      <c r="C551" s="691"/>
      <c r="D551" s="691"/>
      <c r="E551" s="691"/>
      <c r="F551" s="691"/>
      <c r="G551" s="691"/>
      <c r="H551" s="691"/>
      <c r="I551" s="691"/>
      <c r="J551" s="691"/>
    </row>
    <row r="552" spans="1:11" s="595" customFormat="1" ht="15" customHeight="1" x14ac:dyDescent="0.2">
      <c r="A552" s="691" t="s">
        <v>146</v>
      </c>
      <c r="B552" s="691"/>
      <c r="C552" s="691"/>
      <c r="D552" s="691"/>
      <c r="E552" s="691"/>
      <c r="F552" s="691"/>
      <c r="G552" s="691"/>
      <c r="H552" s="691"/>
      <c r="I552" s="691"/>
      <c r="J552" s="691"/>
    </row>
    <row r="553" spans="1:11" ht="15" customHeight="1" x14ac:dyDescent="0.2">
      <c r="A553" s="86"/>
    </row>
    <row r="554" spans="1:11" ht="15" customHeight="1" x14ac:dyDescent="0.2">
      <c r="A554" s="685" t="s">
        <v>426</v>
      </c>
      <c r="B554" s="685"/>
      <c r="C554" s="685"/>
      <c r="D554" s="685"/>
      <c r="E554" s="685"/>
    </row>
    <row r="556" spans="1:11" ht="30" customHeight="1" x14ac:dyDescent="0.2">
      <c r="B556" s="66"/>
      <c r="C556" s="52" t="s">
        <v>32</v>
      </c>
      <c r="D556" s="52" t="s">
        <v>27</v>
      </c>
      <c r="E556" s="52" t="s">
        <v>34</v>
      </c>
      <c r="F556" s="52" t="s">
        <v>29</v>
      </c>
      <c r="G556" s="52" t="s">
        <v>33</v>
      </c>
      <c r="H556" s="52" t="s">
        <v>28</v>
      </c>
      <c r="I556" s="52" t="s">
        <v>31</v>
      </c>
      <c r="J556" s="52" t="s">
        <v>30</v>
      </c>
      <c r="K556" s="52" t="s">
        <v>4</v>
      </c>
    </row>
    <row r="557" spans="1:11" ht="15" customHeight="1" x14ac:dyDescent="0.2">
      <c r="A557" s="702"/>
      <c r="B557" s="87" t="s">
        <v>128</v>
      </c>
      <c r="C557" s="83">
        <v>0</v>
      </c>
      <c r="D557" s="83">
        <v>17</v>
      </c>
      <c r="E557" s="83">
        <v>0</v>
      </c>
      <c r="F557" s="83">
        <v>2</v>
      </c>
      <c r="G557" s="83">
        <v>3</v>
      </c>
      <c r="H557" s="83">
        <v>0.99999999999999989</v>
      </c>
      <c r="I557" s="83">
        <v>5</v>
      </c>
      <c r="J557" s="83">
        <v>9.0000000000000018</v>
      </c>
      <c r="K557" s="83">
        <v>37</v>
      </c>
    </row>
    <row r="558" spans="1:11" ht="15" customHeight="1" x14ac:dyDescent="0.2">
      <c r="A558" s="704"/>
      <c r="B558" s="88" t="s">
        <v>129</v>
      </c>
      <c r="C558" s="84">
        <v>20</v>
      </c>
      <c r="D558" s="84">
        <v>132.00000000000003</v>
      </c>
      <c r="E558" s="84">
        <v>15</v>
      </c>
      <c r="F558" s="84">
        <v>21</v>
      </c>
      <c r="G558" s="84">
        <v>14</v>
      </c>
      <c r="H558" s="84">
        <v>44</v>
      </c>
      <c r="I558" s="84">
        <v>64.999999999999986</v>
      </c>
      <c r="J558" s="84">
        <v>32</v>
      </c>
      <c r="K558" s="84">
        <v>343.00000000000006</v>
      </c>
    </row>
    <row r="559" spans="1:11" ht="15" customHeight="1" x14ac:dyDescent="0.2">
      <c r="A559" s="704"/>
      <c r="B559" s="88" t="s">
        <v>124</v>
      </c>
      <c r="C559" s="84">
        <v>0</v>
      </c>
      <c r="D559" s="84">
        <v>8.0000000000000036</v>
      </c>
      <c r="E559" s="84">
        <v>0</v>
      </c>
      <c r="F559" s="84">
        <v>7</v>
      </c>
      <c r="G559" s="84">
        <v>8</v>
      </c>
      <c r="H559" s="84">
        <v>0</v>
      </c>
      <c r="I559" s="84">
        <v>0</v>
      </c>
      <c r="J559" s="84">
        <v>23.999999999999996</v>
      </c>
      <c r="K559" s="84">
        <v>47</v>
      </c>
    </row>
    <row r="560" spans="1:11" ht="15" customHeight="1" x14ac:dyDescent="0.2">
      <c r="A560" s="704"/>
      <c r="B560" s="89" t="s">
        <v>125</v>
      </c>
      <c r="C560" s="85">
        <v>6.9999999999999991</v>
      </c>
      <c r="D560" s="85">
        <v>101.00000000000001</v>
      </c>
      <c r="E560" s="85">
        <v>8</v>
      </c>
      <c r="F560" s="85">
        <v>54</v>
      </c>
      <c r="G560" s="85">
        <v>13</v>
      </c>
      <c r="H560" s="85">
        <v>51</v>
      </c>
      <c r="I560" s="85">
        <v>20.999999999999996</v>
      </c>
      <c r="J560" s="85">
        <v>41</v>
      </c>
      <c r="K560" s="85">
        <v>296</v>
      </c>
    </row>
    <row r="561" spans="1:11" ht="15" customHeight="1" x14ac:dyDescent="0.2">
      <c r="A561" s="612"/>
      <c r="B561" s="598" t="s">
        <v>4</v>
      </c>
      <c r="C561" s="599">
        <f>SUM(C557:C560)</f>
        <v>27</v>
      </c>
      <c r="D561" s="599">
        <f t="shared" ref="D561:K561" si="92">SUM(D557:D560)</f>
        <v>258.00000000000006</v>
      </c>
      <c r="E561" s="599">
        <f t="shared" si="92"/>
        <v>23</v>
      </c>
      <c r="F561" s="599">
        <f t="shared" si="92"/>
        <v>84</v>
      </c>
      <c r="G561" s="599">
        <f t="shared" si="92"/>
        <v>38</v>
      </c>
      <c r="H561" s="599">
        <f t="shared" si="92"/>
        <v>96</v>
      </c>
      <c r="I561" s="599">
        <f t="shared" si="92"/>
        <v>90.999999999999986</v>
      </c>
      <c r="J561" s="599">
        <f t="shared" si="92"/>
        <v>106</v>
      </c>
      <c r="K561" s="599">
        <f t="shared" si="92"/>
        <v>723</v>
      </c>
    </row>
    <row r="562" spans="1:11" s="595" customFormat="1" ht="15" customHeight="1" x14ac:dyDescent="0.2">
      <c r="A562" s="705" t="s">
        <v>76</v>
      </c>
      <c r="B562" s="705"/>
      <c r="C562" s="705"/>
      <c r="D562" s="705"/>
      <c r="E562" s="705"/>
      <c r="F562" s="705"/>
      <c r="G562" s="705"/>
      <c r="H562" s="705"/>
      <c r="I562" s="705"/>
      <c r="J562" s="705"/>
      <c r="K562" s="368"/>
    </row>
    <row r="563" spans="1:11" s="595" customFormat="1" ht="15" customHeight="1" x14ac:dyDescent="0.25">
      <c r="A563" s="710" t="s">
        <v>498</v>
      </c>
      <c r="B563" s="711"/>
      <c r="C563" s="711"/>
      <c r="D563" s="711"/>
      <c r="E563" s="711"/>
      <c r="F563" s="711"/>
      <c r="G563" s="711"/>
      <c r="H563" s="711"/>
      <c r="I563" s="711"/>
      <c r="J563" s="711"/>
      <c r="K563" s="368"/>
    </row>
    <row r="564" spans="1:11" s="595" customFormat="1" ht="15" customHeight="1" x14ac:dyDescent="0.2">
      <c r="A564" s="691" t="s">
        <v>160</v>
      </c>
      <c r="B564" s="691"/>
      <c r="C564" s="691"/>
      <c r="D564" s="691"/>
      <c r="E564" s="691"/>
      <c r="F564" s="691"/>
      <c r="G564" s="691"/>
      <c r="H564" s="691"/>
      <c r="I564" s="691"/>
      <c r="J564" s="691"/>
    </row>
    <row r="565" spans="1:11" s="595" customFormat="1" ht="15" customHeight="1" x14ac:dyDescent="0.2">
      <c r="A565" s="705" t="s">
        <v>130</v>
      </c>
      <c r="B565" s="705"/>
      <c r="C565" s="705"/>
      <c r="D565" s="705"/>
      <c r="E565" s="705"/>
      <c r="F565" s="705"/>
      <c r="G565" s="705"/>
      <c r="H565" s="705"/>
      <c r="I565" s="705"/>
      <c r="J565" s="705"/>
      <c r="K565" s="368"/>
    </row>
    <row r="566" spans="1:11" s="595" customFormat="1" ht="15" customHeight="1" x14ac:dyDescent="0.2">
      <c r="A566" s="691" t="s">
        <v>500</v>
      </c>
      <c r="B566" s="691"/>
      <c r="C566" s="691"/>
      <c r="D566" s="691"/>
      <c r="E566" s="691"/>
      <c r="F566" s="691"/>
      <c r="G566" s="691"/>
      <c r="H566" s="691"/>
      <c r="I566" s="691"/>
      <c r="J566" s="691"/>
      <c r="K566" s="368"/>
    </row>
    <row r="567" spans="1:11" s="595" customFormat="1" ht="15" customHeight="1" x14ac:dyDescent="0.2">
      <c r="A567" s="705" t="s">
        <v>159</v>
      </c>
      <c r="B567" s="705"/>
      <c r="C567" s="705"/>
      <c r="D567" s="705"/>
      <c r="E567" s="705"/>
      <c r="F567" s="705"/>
      <c r="G567" s="705"/>
      <c r="H567" s="705"/>
      <c r="I567" s="705"/>
      <c r="J567" s="705"/>
      <c r="K567" s="368"/>
    </row>
    <row r="568" spans="1:11" ht="15" customHeight="1" x14ac:dyDescent="0.2">
      <c r="A568" s="86"/>
    </row>
    <row r="569" spans="1:11" ht="15" customHeight="1" x14ac:dyDescent="0.2">
      <c r="A569" s="86"/>
    </row>
    <row r="570" spans="1:11" ht="15" customHeight="1" x14ac:dyDescent="0.2">
      <c r="A570" s="685" t="s">
        <v>427</v>
      </c>
      <c r="B570" s="685"/>
      <c r="C570" s="685"/>
      <c r="D570" s="685"/>
      <c r="E570" s="685"/>
    </row>
    <row r="572" spans="1:11" ht="29.25" customHeight="1" x14ac:dyDescent="0.2">
      <c r="B572" s="63"/>
      <c r="C572" s="52" t="s">
        <v>32</v>
      </c>
      <c r="D572" s="52" t="s">
        <v>27</v>
      </c>
      <c r="E572" s="52" t="s">
        <v>34</v>
      </c>
      <c r="F572" s="52" t="s">
        <v>29</v>
      </c>
      <c r="G572" s="52" t="s">
        <v>33</v>
      </c>
      <c r="H572" s="52" t="s">
        <v>28</v>
      </c>
      <c r="I572" s="52" t="s">
        <v>31</v>
      </c>
      <c r="J572" s="52" t="s">
        <v>30</v>
      </c>
      <c r="K572" s="52" t="s">
        <v>4</v>
      </c>
    </row>
    <row r="573" spans="1:11" ht="15" customHeight="1" x14ac:dyDescent="0.2">
      <c r="A573" s="693"/>
      <c r="B573" s="55" t="s">
        <v>105</v>
      </c>
      <c r="C573" s="25">
        <v>27</v>
      </c>
      <c r="D573" s="26">
        <v>209</v>
      </c>
      <c r="E573" s="26">
        <v>11</v>
      </c>
      <c r="F573" s="26">
        <v>54</v>
      </c>
      <c r="G573" s="26">
        <v>37</v>
      </c>
      <c r="H573" s="26">
        <v>95</v>
      </c>
      <c r="I573" s="26">
        <v>91</v>
      </c>
      <c r="J573" s="26">
        <v>92</v>
      </c>
      <c r="K573" s="27">
        <v>616</v>
      </c>
    </row>
    <row r="574" spans="1:11" ht="15" customHeight="1" x14ac:dyDescent="0.2">
      <c r="A574" s="694"/>
      <c r="B574" s="56" t="s">
        <v>106</v>
      </c>
      <c r="C574" s="29">
        <v>0</v>
      </c>
      <c r="D574" s="30">
        <v>0</v>
      </c>
      <c r="E574" s="30">
        <v>0</v>
      </c>
      <c r="F574" s="30">
        <v>0</v>
      </c>
      <c r="G574" s="30">
        <v>0</v>
      </c>
      <c r="H574" s="30">
        <v>0</v>
      </c>
      <c r="I574" s="30">
        <v>0</v>
      </c>
      <c r="J574" s="30">
        <v>0</v>
      </c>
      <c r="K574" s="31">
        <v>0</v>
      </c>
    </row>
    <row r="575" spans="1:11" ht="15" customHeight="1" x14ac:dyDescent="0.2">
      <c r="A575" s="694"/>
      <c r="B575" s="56" t="s">
        <v>107</v>
      </c>
      <c r="C575" s="29">
        <v>0</v>
      </c>
      <c r="D575" s="30">
        <v>1</v>
      </c>
      <c r="E575" s="30">
        <v>0</v>
      </c>
      <c r="F575" s="30">
        <v>0</v>
      </c>
      <c r="G575" s="30">
        <v>0</v>
      </c>
      <c r="H575" s="30">
        <v>0</v>
      </c>
      <c r="I575" s="30">
        <v>0</v>
      </c>
      <c r="J575" s="30">
        <v>0</v>
      </c>
      <c r="K575" s="31">
        <v>1</v>
      </c>
    </row>
    <row r="576" spans="1:11" ht="15" customHeight="1" x14ac:dyDescent="0.2">
      <c r="A576" s="694"/>
      <c r="B576" s="56" t="s">
        <v>108</v>
      </c>
      <c r="C576" s="29">
        <v>0</v>
      </c>
      <c r="D576" s="30">
        <v>5</v>
      </c>
      <c r="E576" s="30">
        <v>0</v>
      </c>
      <c r="F576" s="30">
        <v>0</v>
      </c>
      <c r="G576" s="30">
        <v>0</v>
      </c>
      <c r="H576" s="30">
        <v>1</v>
      </c>
      <c r="I576" s="30">
        <v>0</v>
      </c>
      <c r="J576" s="30">
        <v>1</v>
      </c>
      <c r="K576" s="31">
        <v>7</v>
      </c>
    </row>
    <row r="577" spans="1:11" ht="15" customHeight="1" x14ac:dyDescent="0.2">
      <c r="A577" s="694"/>
      <c r="B577" s="56" t="s">
        <v>187</v>
      </c>
      <c r="C577" s="29">
        <v>0</v>
      </c>
      <c r="D577" s="30">
        <v>0</v>
      </c>
      <c r="E577" s="30">
        <v>0</v>
      </c>
      <c r="F577" s="30">
        <v>0</v>
      </c>
      <c r="G577" s="30">
        <v>0</v>
      </c>
      <c r="H577" s="30">
        <v>0</v>
      </c>
      <c r="I577" s="30">
        <v>0</v>
      </c>
      <c r="J577" s="30">
        <v>0</v>
      </c>
      <c r="K577" s="31">
        <v>0</v>
      </c>
    </row>
    <row r="578" spans="1:11" ht="15" customHeight="1" x14ac:dyDescent="0.2">
      <c r="A578" s="694"/>
      <c r="B578" s="56" t="s">
        <v>109</v>
      </c>
      <c r="C578" s="29">
        <v>0</v>
      </c>
      <c r="D578" s="30">
        <v>0</v>
      </c>
      <c r="E578" s="30">
        <v>0</v>
      </c>
      <c r="F578" s="30">
        <v>0</v>
      </c>
      <c r="G578" s="30">
        <v>0</v>
      </c>
      <c r="H578" s="30">
        <v>0</v>
      </c>
      <c r="I578" s="30">
        <v>0</v>
      </c>
      <c r="J578" s="30">
        <v>0</v>
      </c>
      <c r="K578" s="31">
        <v>0</v>
      </c>
    </row>
    <row r="579" spans="1:11" ht="15" customHeight="1" x14ac:dyDescent="0.2">
      <c r="A579" s="694"/>
      <c r="B579" s="56" t="s">
        <v>110</v>
      </c>
      <c r="C579" s="29">
        <v>0</v>
      </c>
      <c r="D579" s="30">
        <v>0</v>
      </c>
      <c r="E579" s="30">
        <v>0</v>
      </c>
      <c r="F579" s="30">
        <v>0</v>
      </c>
      <c r="G579" s="30">
        <v>0</v>
      </c>
      <c r="H579" s="30">
        <v>0</v>
      </c>
      <c r="I579" s="30">
        <v>0</v>
      </c>
      <c r="J579" s="30">
        <v>0</v>
      </c>
      <c r="K579" s="31">
        <v>0</v>
      </c>
    </row>
    <row r="580" spans="1:11" ht="15" customHeight="1" x14ac:dyDescent="0.2">
      <c r="A580" s="694"/>
      <c r="B580" s="56" t="s">
        <v>111</v>
      </c>
      <c r="C580" s="29">
        <v>0</v>
      </c>
      <c r="D580" s="30">
        <v>0</v>
      </c>
      <c r="E580" s="30">
        <v>0</v>
      </c>
      <c r="F580" s="30">
        <v>0</v>
      </c>
      <c r="G580" s="30">
        <v>0</v>
      </c>
      <c r="H580" s="30">
        <v>0</v>
      </c>
      <c r="I580" s="30">
        <v>0</v>
      </c>
      <c r="J580" s="30">
        <v>0</v>
      </c>
      <c r="K580" s="31">
        <v>0</v>
      </c>
    </row>
    <row r="581" spans="1:11" ht="15" customHeight="1" x14ac:dyDescent="0.2">
      <c r="A581" s="695"/>
      <c r="B581" s="56" t="s">
        <v>112</v>
      </c>
      <c r="C581" s="29">
        <v>0</v>
      </c>
      <c r="D581" s="30">
        <v>0</v>
      </c>
      <c r="E581" s="30">
        <v>0</v>
      </c>
      <c r="F581" s="30">
        <v>0</v>
      </c>
      <c r="G581" s="30">
        <v>1</v>
      </c>
      <c r="H581" s="30">
        <v>0</v>
      </c>
      <c r="I581" s="30">
        <v>0</v>
      </c>
      <c r="J581" s="30">
        <v>0</v>
      </c>
      <c r="K581" s="31">
        <v>1</v>
      </c>
    </row>
    <row r="582" spans="1:11" ht="15" customHeight="1" x14ac:dyDescent="0.2">
      <c r="A582" s="696"/>
      <c r="B582" s="56" t="s">
        <v>113</v>
      </c>
      <c r="C582" s="29">
        <v>0</v>
      </c>
      <c r="D582" s="30">
        <v>0</v>
      </c>
      <c r="E582" s="30">
        <v>0</v>
      </c>
      <c r="F582" s="30">
        <v>0</v>
      </c>
      <c r="G582" s="30">
        <v>0</v>
      </c>
      <c r="H582" s="30">
        <v>0</v>
      </c>
      <c r="I582" s="30">
        <v>0</v>
      </c>
      <c r="J582" s="30">
        <v>0</v>
      </c>
      <c r="K582" s="31">
        <v>0</v>
      </c>
    </row>
    <row r="583" spans="1:11" ht="15" customHeight="1" x14ac:dyDescent="0.2">
      <c r="A583" s="696"/>
      <c r="B583" s="56" t="s">
        <v>114</v>
      </c>
      <c r="C583" s="29">
        <v>0</v>
      </c>
      <c r="D583" s="30">
        <v>1</v>
      </c>
      <c r="E583" s="30">
        <v>0</v>
      </c>
      <c r="F583" s="30">
        <v>1</v>
      </c>
      <c r="G583" s="30">
        <v>0</v>
      </c>
      <c r="H583" s="30">
        <v>0</v>
      </c>
      <c r="I583" s="30">
        <v>0</v>
      </c>
      <c r="J583" s="30">
        <v>0</v>
      </c>
      <c r="K583" s="31">
        <v>2</v>
      </c>
    </row>
    <row r="584" spans="1:11" ht="15" customHeight="1" x14ac:dyDescent="0.2">
      <c r="A584" s="696"/>
      <c r="B584" s="56" t="s">
        <v>115</v>
      </c>
      <c r="C584" s="29">
        <v>0</v>
      </c>
      <c r="D584" s="30">
        <v>1</v>
      </c>
      <c r="E584" s="30">
        <v>0</v>
      </c>
      <c r="F584" s="30">
        <v>0</v>
      </c>
      <c r="G584" s="30">
        <v>0</v>
      </c>
      <c r="H584" s="30">
        <v>0</v>
      </c>
      <c r="I584" s="30">
        <v>0</v>
      </c>
      <c r="J584" s="30">
        <v>0</v>
      </c>
      <c r="K584" s="31">
        <v>1</v>
      </c>
    </row>
    <row r="585" spans="1:11" ht="15" customHeight="1" x14ac:dyDescent="0.2">
      <c r="A585" s="697"/>
      <c r="B585" s="57" t="s">
        <v>116</v>
      </c>
      <c r="C585" s="58">
        <v>0</v>
      </c>
      <c r="D585" s="59">
        <v>41</v>
      </c>
      <c r="E585" s="59">
        <v>12</v>
      </c>
      <c r="F585" s="59">
        <v>22</v>
      </c>
      <c r="G585" s="59">
        <v>0</v>
      </c>
      <c r="H585" s="59">
        <v>0</v>
      </c>
      <c r="I585" s="59">
        <v>0</v>
      </c>
      <c r="J585" s="59">
        <v>13</v>
      </c>
      <c r="K585" s="60">
        <v>88</v>
      </c>
    </row>
    <row r="586" spans="1:11" ht="15" customHeight="1" x14ac:dyDescent="0.2">
      <c r="A586" s="615"/>
      <c r="B586" s="604" t="s">
        <v>4</v>
      </c>
      <c r="C586" s="605">
        <f>SUM(C573:C585)</f>
        <v>27</v>
      </c>
      <c r="D586" s="605">
        <f t="shared" ref="D586:K586" si="93">SUM(D573:D585)</f>
        <v>258</v>
      </c>
      <c r="E586" s="605">
        <f t="shared" si="93"/>
        <v>23</v>
      </c>
      <c r="F586" s="605">
        <f t="shared" si="93"/>
        <v>77</v>
      </c>
      <c r="G586" s="605">
        <f t="shared" si="93"/>
        <v>38</v>
      </c>
      <c r="H586" s="605">
        <f t="shared" si="93"/>
        <v>96</v>
      </c>
      <c r="I586" s="605">
        <f t="shared" si="93"/>
        <v>91</v>
      </c>
      <c r="J586" s="605">
        <f t="shared" si="93"/>
        <v>106</v>
      </c>
      <c r="K586" s="605">
        <f t="shared" si="93"/>
        <v>716</v>
      </c>
    </row>
    <row r="587" spans="1:11" s="595" customFormat="1" ht="15" customHeight="1" x14ac:dyDescent="0.2">
      <c r="A587" s="691" t="s">
        <v>76</v>
      </c>
      <c r="B587" s="691"/>
      <c r="C587" s="691"/>
      <c r="D587" s="691"/>
      <c r="E587" s="691"/>
      <c r="F587" s="691"/>
      <c r="G587" s="691"/>
      <c r="H587" s="691"/>
      <c r="I587" s="691"/>
      <c r="J587" s="691"/>
    </row>
    <row r="588" spans="1:11" s="595" customFormat="1" ht="15" customHeight="1" x14ac:dyDescent="0.25">
      <c r="A588" s="710" t="s">
        <v>498</v>
      </c>
      <c r="B588" s="711"/>
      <c r="C588" s="711"/>
      <c r="D588" s="711"/>
      <c r="E588" s="711"/>
      <c r="F588" s="711"/>
      <c r="G588" s="711"/>
      <c r="H588" s="711"/>
      <c r="I588" s="711"/>
      <c r="J588" s="711"/>
    </row>
    <row r="589" spans="1:11" s="595" customFormat="1" ht="15" customHeight="1" x14ac:dyDescent="0.2">
      <c r="A589" s="691" t="s">
        <v>160</v>
      </c>
      <c r="B589" s="691"/>
      <c r="C589" s="691"/>
      <c r="D589" s="691"/>
      <c r="E589" s="691"/>
      <c r="F589" s="691"/>
      <c r="G589" s="691"/>
      <c r="H589" s="691"/>
      <c r="I589" s="691"/>
      <c r="J589" s="691"/>
    </row>
    <row r="590" spans="1:11" s="595" customFormat="1" ht="15" customHeight="1" x14ac:dyDescent="0.2">
      <c r="A590" s="691" t="s">
        <v>117</v>
      </c>
      <c r="B590" s="691"/>
      <c r="C590" s="691"/>
      <c r="D590" s="691"/>
      <c r="E590" s="691"/>
      <c r="F590" s="691"/>
      <c r="G590" s="691"/>
      <c r="H590" s="691"/>
      <c r="I590" s="691"/>
      <c r="J590" s="691"/>
    </row>
    <row r="591" spans="1:11" ht="15" customHeight="1" x14ac:dyDescent="0.2">
      <c r="A591" s="86"/>
    </row>
    <row r="592" spans="1:11" ht="15" customHeight="1" x14ac:dyDescent="0.2">
      <c r="A592" s="86"/>
    </row>
    <row r="593" spans="1:11" ht="15" customHeight="1" x14ac:dyDescent="0.2">
      <c r="A593" s="698" t="s">
        <v>428</v>
      </c>
      <c r="B593" s="698"/>
      <c r="C593" s="698"/>
      <c r="D593" s="698"/>
      <c r="E593" s="698"/>
      <c r="F593" s="82"/>
      <c r="G593" s="82"/>
      <c r="H593" s="82"/>
      <c r="I593" s="82"/>
      <c r="J593" s="82"/>
      <c r="K593" s="82"/>
    </row>
    <row r="594" spans="1:11" ht="15" customHeight="1" x14ac:dyDescent="0.2">
      <c r="A594" s="82"/>
      <c r="B594" s="82"/>
      <c r="C594" s="82"/>
      <c r="D594" s="82"/>
      <c r="E594" s="82"/>
      <c r="F594" s="82"/>
      <c r="G594" s="82"/>
      <c r="H594" s="82"/>
      <c r="I594" s="82"/>
      <c r="J594" s="82"/>
      <c r="K594" s="82"/>
    </row>
    <row r="595" spans="1:11" ht="30" customHeight="1" x14ac:dyDescent="0.2">
      <c r="A595" s="82"/>
      <c r="B595" s="72"/>
      <c r="C595" s="52" t="s">
        <v>32</v>
      </c>
      <c r="D595" s="52" t="s">
        <v>27</v>
      </c>
      <c r="E595" s="52" t="s">
        <v>34</v>
      </c>
      <c r="F595" s="52" t="s">
        <v>29</v>
      </c>
      <c r="G595" s="52" t="s">
        <v>33</v>
      </c>
      <c r="H595" s="52" t="s">
        <v>28</v>
      </c>
      <c r="I595" s="52" t="s">
        <v>31</v>
      </c>
      <c r="J595" s="52" t="s">
        <v>30</v>
      </c>
      <c r="K595" s="52" t="s">
        <v>4</v>
      </c>
    </row>
    <row r="596" spans="1:11" ht="15" customHeight="1" x14ac:dyDescent="0.2">
      <c r="A596" s="707"/>
      <c r="B596" s="67" t="s">
        <v>118</v>
      </c>
      <c r="C596" s="83">
        <v>0</v>
      </c>
      <c r="D596" s="83">
        <v>2</v>
      </c>
      <c r="E596" s="83">
        <v>0</v>
      </c>
      <c r="F596" s="83">
        <v>0</v>
      </c>
      <c r="G596" s="83">
        <v>0</v>
      </c>
      <c r="H596" s="83">
        <v>0</v>
      </c>
      <c r="I596" s="83">
        <v>0</v>
      </c>
      <c r="J596" s="83">
        <v>2.0000000000000004</v>
      </c>
      <c r="K596" s="83">
        <v>4.0000000000000009</v>
      </c>
    </row>
    <row r="597" spans="1:11" ht="15" customHeight="1" x14ac:dyDescent="0.2">
      <c r="A597" s="708"/>
      <c r="B597" s="69" t="s">
        <v>119</v>
      </c>
      <c r="C597" s="84">
        <v>0</v>
      </c>
      <c r="D597" s="84">
        <v>3.0000000000000004</v>
      </c>
      <c r="E597" s="84">
        <v>2</v>
      </c>
      <c r="F597" s="84">
        <v>2</v>
      </c>
      <c r="G597" s="84">
        <v>1</v>
      </c>
      <c r="H597" s="84">
        <v>0</v>
      </c>
      <c r="I597" s="84">
        <v>0</v>
      </c>
      <c r="J597" s="84">
        <v>0</v>
      </c>
      <c r="K597" s="84">
        <v>8</v>
      </c>
    </row>
    <row r="598" spans="1:11" ht="15" customHeight="1" x14ac:dyDescent="0.2">
      <c r="A598" s="708"/>
      <c r="B598" s="69" t="s">
        <v>120</v>
      </c>
      <c r="C598" s="84">
        <v>0</v>
      </c>
      <c r="D598" s="84">
        <v>5.0000000000000009</v>
      </c>
      <c r="E598" s="84">
        <v>0</v>
      </c>
      <c r="F598" s="84">
        <v>2.9999999999999996</v>
      </c>
      <c r="G598" s="84">
        <v>0</v>
      </c>
      <c r="H598" s="84">
        <v>0</v>
      </c>
      <c r="I598" s="84">
        <v>0</v>
      </c>
      <c r="J598" s="84">
        <v>0</v>
      </c>
      <c r="K598" s="84">
        <v>8</v>
      </c>
    </row>
    <row r="599" spans="1:11" ht="15" customHeight="1" x14ac:dyDescent="0.2">
      <c r="A599" s="708"/>
      <c r="B599" s="69" t="s">
        <v>121</v>
      </c>
      <c r="C599" s="84">
        <v>10</v>
      </c>
      <c r="D599" s="84">
        <v>129</v>
      </c>
      <c r="E599" s="84">
        <v>9</v>
      </c>
      <c r="F599" s="84">
        <v>17</v>
      </c>
      <c r="G599" s="84">
        <v>7</v>
      </c>
      <c r="H599" s="84">
        <v>16.999999999999996</v>
      </c>
      <c r="I599" s="84">
        <v>48.999999999999993</v>
      </c>
      <c r="J599" s="84">
        <v>37</v>
      </c>
      <c r="K599" s="84">
        <v>275.00000000000006</v>
      </c>
    </row>
    <row r="600" spans="1:11" ht="15" customHeight="1" x14ac:dyDescent="0.2">
      <c r="A600" s="708"/>
      <c r="B600" s="69" t="s">
        <v>122</v>
      </c>
      <c r="C600" s="84">
        <v>0</v>
      </c>
      <c r="D600" s="84">
        <v>0</v>
      </c>
      <c r="E600" s="84">
        <v>0</v>
      </c>
      <c r="F600" s="84">
        <v>0</v>
      </c>
      <c r="G600" s="84">
        <v>1</v>
      </c>
      <c r="H600" s="84">
        <v>0</v>
      </c>
      <c r="I600" s="84">
        <v>0</v>
      </c>
      <c r="J600" s="84">
        <v>1.0000000000000002</v>
      </c>
      <c r="K600" s="84">
        <v>2.0000000000000004</v>
      </c>
    </row>
    <row r="601" spans="1:11" ht="15" customHeight="1" x14ac:dyDescent="0.2">
      <c r="A601" s="708"/>
      <c r="B601" s="69" t="s">
        <v>123</v>
      </c>
      <c r="C601" s="84">
        <v>0</v>
      </c>
      <c r="D601" s="84">
        <v>0</v>
      </c>
      <c r="E601" s="84">
        <v>0</v>
      </c>
      <c r="F601" s="84">
        <v>0</v>
      </c>
      <c r="G601" s="84">
        <v>0</v>
      </c>
      <c r="H601" s="84">
        <v>0</v>
      </c>
      <c r="I601" s="84">
        <v>0</v>
      </c>
      <c r="J601" s="84">
        <v>0</v>
      </c>
      <c r="K601" s="84">
        <v>0</v>
      </c>
    </row>
    <row r="602" spans="1:11" ht="15" customHeight="1" x14ac:dyDescent="0.2">
      <c r="A602" s="708"/>
      <c r="B602" s="69" t="s">
        <v>124</v>
      </c>
      <c r="C602" s="84">
        <v>0</v>
      </c>
      <c r="D602" s="84">
        <v>1</v>
      </c>
      <c r="E602" s="84">
        <v>0</v>
      </c>
      <c r="F602" s="84">
        <v>7</v>
      </c>
      <c r="G602" s="84">
        <v>0</v>
      </c>
      <c r="H602" s="84">
        <v>7.0000000000000009</v>
      </c>
      <c r="I602" s="84">
        <v>9</v>
      </c>
      <c r="J602" s="84">
        <v>18.000000000000004</v>
      </c>
      <c r="K602" s="84">
        <v>42.000000000000021</v>
      </c>
    </row>
    <row r="603" spans="1:11" ht="15" customHeight="1" x14ac:dyDescent="0.2">
      <c r="A603" s="708"/>
      <c r="B603" s="70" t="s">
        <v>125</v>
      </c>
      <c r="C603" s="85">
        <v>17</v>
      </c>
      <c r="D603" s="85">
        <v>118.00000000000001</v>
      </c>
      <c r="E603" s="85">
        <v>12</v>
      </c>
      <c r="F603" s="85">
        <v>55</v>
      </c>
      <c r="G603" s="85">
        <v>29</v>
      </c>
      <c r="H603" s="85">
        <v>72</v>
      </c>
      <c r="I603" s="85">
        <v>36</v>
      </c>
      <c r="J603" s="85">
        <v>48</v>
      </c>
      <c r="K603" s="85">
        <v>386.99999999999994</v>
      </c>
    </row>
    <row r="604" spans="1:11" ht="15" customHeight="1" x14ac:dyDescent="0.2">
      <c r="A604" s="607"/>
      <c r="B604" s="598" t="s">
        <v>4</v>
      </c>
      <c r="C604" s="599">
        <f>SUM(C596:C603)</f>
        <v>27</v>
      </c>
      <c r="D604" s="599">
        <f t="shared" ref="D604:K604" si="94">SUM(D596:D603)</f>
        <v>258</v>
      </c>
      <c r="E604" s="599">
        <f t="shared" si="94"/>
        <v>23</v>
      </c>
      <c r="F604" s="599">
        <f t="shared" si="94"/>
        <v>84</v>
      </c>
      <c r="G604" s="599">
        <f t="shared" si="94"/>
        <v>38</v>
      </c>
      <c r="H604" s="599">
        <f t="shared" si="94"/>
        <v>96</v>
      </c>
      <c r="I604" s="599">
        <f t="shared" si="94"/>
        <v>94</v>
      </c>
      <c r="J604" s="599">
        <f t="shared" si="94"/>
        <v>106</v>
      </c>
      <c r="K604" s="599">
        <f t="shared" si="94"/>
        <v>726</v>
      </c>
    </row>
    <row r="605" spans="1:11" ht="15" customHeight="1" x14ac:dyDescent="0.2">
      <c r="A605" s="639" t="s">
        <v>76</v>
      </c>
      <c r="B605" s="378"/>
      <c r="C605" s="378"/>
      <c r="D605" s="378"/>
      <c r="E605" s="378"/>
      <c r="F605" s="378"/>
      <c r="G605" s="378"/>
      <c r="H605" s="378"/>
      <c r="I605" s="378"/>
      <c r="J605" s="378"/>
    </row>
    <row r="606" spans="1:11" ht="15" customHeight="1" x14ac:dyDescent="0.25">
      <c r="A606" s="710" t="s">
        <v>498</v>
      </c>
      <c r="B606" s="711"/>
      <c r="C606" s="711"/>
      <c r="D606" s="711"/>
      <c r="E606" s="711"/>
      <c r="F606" s="711"/>
      <c r="G606" s="711"/>
      <c r="H606" s="711"/>
      <c r="I606" s="711"/>
      <c r="J606" s="711"/>
    </row>
    <row r="607" spans="1:11" ht="15" customHeight="1" x14ac:dyDescent="0.2">
      <c r="A607" s="640" t="s">
        <v>188</v>
      </c>
      <c r="B607" s="378"/>
      <c r="C607" s="378"/>
      <c r="D607" s="378"/>
      <c r="E607" s="378"/>
      <c r="F607" s="378"/>
      <c r="G607" s="378"/>
      <c r="H607" s="378"/>
      <c r="I607" s="378"/>
      <c r="J607" s="378"/>
    </row>
    <row r="608" spans="1:11" ht="15" customHeight="1" x14ac:dyDescent="0.2">
      <c r="A608" s="691" t="s">
        <v>160</v>
      </c>
      <c r="B608" s="691"/>
      <c r="C608" s="691"/>
      <c r="D608" s="691"/>
      <c r="E608" s="691"/>
      <c r="F608" s="691"/>
      <c r="G608" s="691"/>
      <c r="H608" s="691"/>
      <c r="I608" s="691"/>
      <c r="J608" s="691"/>
    </row>
    <row r="609" spans="1:11" ht="15" customHeight="1" x14ac:dyDescent="0.2">
      <c r="A609" s="640" t="s">
        <v>126</v>
      </c>
      <c r="B609" s="378"/>
      <c r="C609" s="378"/>
      <c r="D609" s="378"/>
      <c r="E609" s="378"/>
      <c r="F609" s="378"/>
      <c r="G609" s="378"/>
      <c r="H609" s="378"/>
      <c r="I609" s="378"/>
      <c r="J609" s="378"/>
    </row>
    <row r="610" spans="1:11" ht="15" customHeight="1" x14ac:dyDescent="0.2">
      <c r="A610" s="640" t="s">
        <v>127</v>
      </c>
      <c r="B610" s="378"/>
      <c r="C610" s="378"/>
      <c r="D610" s="378"/>
      <c r="E610" s="378"/>
      <c r="F610" s="378"/>
      <c r="G610" s="378"/>
      <c r="H610" s="378"/>
      <c r="I610" s="378"/>
      <c r="J610" s="378"/>
    </row>
    <row r="611" spans="1:11" ht="15" customHeight="1" x14ac:dyDescent="0.2">
      <c r="A611" s="86"/>
    </row>
    <row r="613" spans="1:11" ht="15" customHeight="1" x14ac:dyDescent="0.2">
      <c r="A613" s="698" t="s">
        <v>429</v>
      </c>
      <c r="B613" s="698"/>
      <c r="C613" s="698"/>
      <c r="D613" s="698"/>
      <c r="E613" s="698"/>
    </row>
    <row r="615" spans="1:11" ht="29.25" customHeight="1" x14ac:dyDescent="0.2">
      <c r="A615" s="115"/>
      <c r="B615" s="90"/>
      <c r="C615" s="52" t="s">
        <v>32</v>
      </c>
      <c r="D615" s="52" t="s">
        <v>27</v>
      </c>
      <c r="E615" s="52" t="s">
        <v>34</v>
      </c>
      <c r="F615" s="52" t="s">
        <v>29</v>
      </c>
      <c r="G615" s="52" t="s">
        <v>33</v>
      </c>
      <c r="H615" s="52" t="s">
        <v>28</v>
      </c>
      <c r="I615" s="52" t="s">
        <v>31</v>
      </c>
      <c r="J615" s="52" t="s">
        <v>30</v>
      </c>
      <c r="K615" s="52" t="s">
        <v>4</v>
      </c>
    </row>
    <row r="616" spans="1:11" ht="15" customHeight="1" x14ac:dyDescent="0.2">
      <c r="A616" s="702"/>
      <c r="B616" s="87" t="s">
        <v>133</v>
      </c>
      <c r="C616" s="83">
        <v>1</v>
      </c>
      <c r="D616" s="83">
        <v>66.000000000000014</v>
      </c>
      <c r="E616" s="83">
        <v>1</v>
      </c>
      <c r="F616" s="83">
        <v>8</v>
      </c>
      <c r="G616" s="83">
        <v>6</v>
      </c>
      <c r="H616" s="83">
        <v>9</v>
      </c>
      <c r="I616" s="83">
        <v>37</v>
      </c>
      <c r="J616" s="83">
        <v>7</v>
      </c>
      <c r="K616" s="83">
        <v>134.99999999999994</v>
      </c>
    </row>
    <row r="617" spans="1:11" ht="15" customHeight="1" x14ac:dyDescent="0.2">
      <c r="A617" s="703"/>
      <c r="B617" s="91" t="s">
        <v>134</v>
      </c>
      <c r="C617" s="84">
        <v>1</v>
      </c>
      <c r="D617" s="84">
        <v>34</v>
      </c>
      <c r="E617" s="84">
        <v>1</v>
      </c>
      <c r="F617" s="84">
        <v>7</v>
      </c>
      <c r="G617" s="84">
        <v>12</v>
      </c>
      <c r="H617" s="84">
        <v>10</v>
      </c>
      <c r="I617" s="84">
        <v>19.000000000000004</v>
      </c>
      <c r="J617" s="84">
        <v>8.0000000000000018</v>
      </c>
      <c r="K617" s="84">
        <v>92.000000000000014</v>
      </c>
    </row>
    <row r="618" spans="1:11" ht="15" customHeight="1" x14ac:dyDescent="0.2">
      <c r="A618" s="703"/>
      <c r="B618" s="91" t="s">
        <v>135</v>
      </c>
      <c r="C618" s="84">
        <v>0</v>
      </c>
      <c r="D618" s="84">
        <v>2</v>
      </c>
      <c r="E618" s="84">
        <v>0</v>
      </c>
      <c r="F618" s="84">
        <v>0</v>
      </c>
      <c r="G618" s="84">
        <v>0</v>
      </c>
      <c r="H618" s="84">
        <v>1</v>
      </c>
      <c r="I618" s="84">
        <v>0</v>
      </c>
      <c r="J618" s="84">
        <v>0</v>
      </c>
      <c r="K618" s="84">
        <v>3</v>
      </c>
    </row>
    <row r="619" spans="1:11" ht="15" customHeight="1" x14ac:dyDescent="0.2">
      <c r="A619" s="704"/>
      <c r="B619" s="88" t="s">
        <v>136</v>
      </c>
      <c r="C619" s="84">
        <v>1</v>
      </c>
      <c r="D619" s="84">
        <v>18</v>
      </c>
      <c r="E619" s="84">
        <v>1</v>
      </c>
      <c r="F619" s="84">
        <v>4</v>
      </c>
      <c r="G619" s="84">
        <v>8</v>
      </c>
      <c r="H619" s="84">
        <v>5</v>
      </c>
      <c r="I619" s="84">
        <v>4.0000000000000009</v>
      </c>
      <c r="J619" s="84">
        <v>5.9999999999999991</v>
      </c>
      <c r="K619" s="84">
        <v>46.999999999999986</v>
      </c>
    </row>
    <row r="620" spans="1:11" ht="15" customHeight="1" x14ac:dyDescent="0.2">
      <c r="A620" s="704"/>
      <c r="B620" s="88" t="s">
        <v>124</v>
      </c>
      <c r="C620" s="84">
        <v>0</v>
      </c>
      <c r="D620" s="84">
        <v>4</v>
      </c>
      <c r="E620" s="84">
        <v>6</v>
      </c>
      <c r="F620" s="84">
        <v>0</v>
      </c>
      <c r="G620" s="84">
        <v>0</v>
      </c>
      <c r="H620" s="84">
        <v>0</v>
      </c>
      <c r="I620" s="84">
        <v>0</v>
      </c>
      <c r="J620" s="84">
        <v>37</v>
      </c>
      <c r="K620" s="84">
        <v>47</v>
      </c>
    </row>
    <row r="621" spans="1:11" ht="15" customHeight="1" x14ac:dyDescent="0.2">
      <c r="A621" s="704"/>
      <c r="B621" s="89" t="s">
        <v>125</v>
      </c>
      <c r="C621" s="85">
        <v>24</v>
      </c>
      <c r="D621" s="85">
        <v>134</v>
      </c>
      <c r="E621" s="85">
        <v>14</v>
      </c>
      <c r="F621" s="85">
        <v>65</v>
      </c>
      <c r="G621" s="85">
        <v>14</v>
      </c>
      <c r="H621" s="85">
        <v>71</v>
      </c>
      <c r="I621" s="85">
        <v>36</v>
      </c>
      <c r="J621" s="85">
        <v>48</v>
      </c>
      <c r="K621" s="85">
        <v>405.99999999999994</v>
      </c>
    </row>
    <row r="622" spans="1:11" ht="15" customHeight="1" x14ac:dyDescent="0.2">
      <c r="A622" s="608"/>
      <c r="B622" s="596" t="s">
        <v>4</v>
      </c>
      <c r="C622" s="597">
        <f>SUM(C616:C621)</f>
        <v>27</v>
      </c>
      <c r="D622" s="597">
        <f t="shared" ref="D622:K622" si="95">SUM(D616:D621)</f>
        <v>258</v>
      </c>
      <c r="E622" s="597">
        <f t="shared" si="95"/>
        <v>23</v>
      </c>
      <c r="F622" s="597">
        <f t="shared" si="95"/>
        <v>84</v>
      </c>
      <c r="G622" s="597">
        <f t="shared" si="95"/>
        <v>40</v>
      </c>
      <c r="H622" s="597">
        <f t="shared" si="95"/>
        <v>96</v>
      </c>
      <c r="I622" s="597">
        <f t="shared" si="95"/>
        <v>96</v>
      </c>
      <c r="J622" s="597">
        <f t="shared" si="95"/>
        <v>106</v>
      </c>
      <c r="K622" s="599">
        <f t="shared" si="95"/>
        <v>729.99999999999989</v>
      </c>
    </row>
    <row r="623" spans="1:11" ht="15" customHeight="1" x14ac:dyDescent="0.2">
      <c r="A623" s="692" t="s">
        <v>76</v>
      </c>
      <c r="B623" s="692"/>
      <c r="C623" s="692"/>
      <c r="D623" s="692"/>
      <c r="E623" s="692"/>
      <c r="F623" s="692"/>
      <c r="G623" s="692"/>
      <c r="H623" s="692"/>
      <c r="I623" s="692"/>
      <c r="J623" s="692"/>
    </row>
    <row r="624" spans="1:11" ht="15" customHeight="1" x14ac:dyDescent="0.2">
      <c r="A624" s="744" t="s">
        <v>498</v>
      </c>
      <c r="B624" s="745"/>
      <c r="C624" s="745"/>
      <c r="D624" s="745"/>
      <c r="E624" s="745"/>
      <c r="F624" s="745"/>
      <c r="G624" s="745"/>
      <c r="H624" s="745"/>
      <c r="I624" s="745"/>
      <c r="J624" s="745"/>
    </row>
    <row r="625" spans="1:12" s="104" customFormat="1" ht="15" customHeight="1" x14ac:dyDescent="0.2">
      <c r="A625" s="686" t="s">
        <v>160</v>
      </c>
      <c r="B625" s="686"/>
      <c r="C625" s="686"/>
      <c r="D625" s="686"/>
      <c r="E625" s="686"/>
      <c r="F625" s="686"/>
      <c r="G625" s="686"/>
      <c r="H625" s="686"/>
      <c r="I625" s="686"/>
      <c r="J625" s="686"/>
    </row>
    <row r="626" spans="1:12" ht="15" customHeight="1" x14ac:dyDescent="0.2">
      <c r="A626" s="686" t="s">
        <v>131</v>
      </c>
      <c r="B626" s="686"/>
      <c r="C626" s="686"/>
      <c r="D626" s="686"/>
      <c r="E626" s="686"/>
      <c r="F626" s="686"/>
      <c r="G626" s="686"/>
      <c r="H626" s="686"/>
      <c r="I626" s="686"/>
      <c r="J626" s="686"/>
    </row>
    <row r="627" spans="1:12" ht="15" customHeight="1" x14ac:dyDescent="0.2">
      <c r="A627" s="686" t="s">
        <v>404</v>
      </c>
      <c r="B627" s="686"/>
      <c r="C627" s="686"/>
      <c r="D627" s="686"/>
      <c r="E627" s="686"/>
      <c r="F627" s="686"/>
      <c r="G627" s="686"/>
      <c r="H627" s="686"/>
      <c r="I627" s="686"/>
      <c r="J627" s="686"/>
    </row>
    <row r="630" spans="1:12" ht="15" customHeight="1" x14ac:dyDescent="0.2">
      <c r="A630" s="698" t="s">
        <v>430</v>
      </c>
      <c r="B630" s="698"/>
      <c r="C630" s="698"/>
      <c r="D630" s="698"/>
      <c r="E630" s="698"/>
    </row>
    <row r="632" spans="1:12" ht="28.5" customHeight="1" x14ac:dyDescent="0.2">
      <c r="B632" s="100"/>
      <c r="C632" s="52" t="s">
        <v>32</v>
      </c>
      <c r="D632" s="52" t="s">
        <v>27</v>
      </c>
      <c r="E632" s="52" t="s">
        <v>34</v>
      </c>
      <c r="F632" s="52" t="s">
        <v>29</v>
      </c>
      <c r="G632" s="52" t="s">
        <v>33</v>
      </c>
      <c r="H632" s="52" t="s">
        <v>28</v>
      </c>
      <c r="I632" s="52" t="s">
        <v>31</v>
      </c>
      <c r="J632" s="52" t="s">
        <v>30</v>
      </c>
      <c r="K632" s="52" t="s">
        <v>4</v>
      </c>
      <c r="L632" s="119"/>
    </row>
    <row r="633" spans="1:12" ht="15" customHeight="1" x14ac:dyDescent="0.2">
      <c r="A633" s="720"/>
      <c r="B633" s="101" t="s">
        <v>161</v>
      </c>
      <c r="C633" s="83">
        <v>0</v>
      </c>
      <c r="D633" s="83">
        <v>2.0000000000000004</v>
      </c>
      <c r="E633" s="83">
        <v>0</v>
      </c>
      <c r="F633" s="83">
        <v>2.9999999999999996</v>
      </c>
      <c r="G633" s="83">
        <v>0</v>
      </c>
      <c r="H633" s="83">
        <v>1</v>
      </c>
      <c r="I633" s="83">
        <v>1.0000000000000002</v>
      </c>
      <c r="J633" s="83">
        <v>3</v>
      </c>
      <c r="K633" s="83">
        <v>10</v>
      </c>
      <c r="L633" s="119"/>
    </row>
    <row r="634" spans="1:12" ht="15" customHeight="1" x14ac:dyDescent="0.2">
      <c r="A634" s="721"/>
      <c r="B634" s="88" t="s">
        <v>162</v>
      </c>
      <c r="C634" s="84">
        <v>0</v>
      </c>
      <c r="D634" s="84">
        <v>1.0000000000000004</v>
      </c>
      <c r="E634" s="84">
        <v>0</v>
      </c>
      <c r="F634" s="84">
        <v>5</v>
      </c>
      <c r="G634" s="84">
        <v>0</v>
      </c>
      <c r="H634" s="84">
        <v>0</v>
      </c>
      <c r="I634" s="84">
        <v>0</v>
      </c>
      <c r="J634" s="84">
        <v>2.0000000000000004</v>
      </c>
      <c r="K634" s="84">
        <v>8.0000000000000036</v>
      </c>
      <c r="L634" s="119"/>
    </row>
    <row r="635" spans="1:12" ht="15" customHeight="1" x14ac:dyDescent="0.2">
      <c r="A635" s="721"/>
      <c r="B635" s="88" t="s">
        <v>163</v>
      </c>
      <c r="C635" s="84">
        <v>0</v>
      </c>
      <c r="D635" s="84">
        <v>2</v>
      </c>
      <c r="E635" s="84">
        <v>0</v>
      </c>
      <c r="F635" s="84">
        <v>0</v>
      </c>
      <c r="G635" s="84">
        <v>0</v>
      </c>
      <c r="H635" s="84">
        <v>0</v>
      </c>
      <c r="I635" s="84">
        <v>0</v>
      </c>
      <c r="J635" s="84">
        <v>0</v>
      </c>
      <c r="K635" s="84">
        <v>2.0000000000000004</v>
      </c>
      <c r="L635" s="119"/>
    </row>
    <row r="636" spans="1:12" ht="15" customHeight="1" x14ac:dyDescent="0.2">
      <c r="A636" s="721"/>
      <c r="B636" s="88" t="s">
        <v>164</v>
      </c>
      <c r="C636" s="84">
        <v>3</v>
      </c>
      <c r="D636" s="84">
        <v>0</v>
      </c>
      <c r="E636" s="84">
        <v>0</v>
      </c>
      <c r="F636" s="84">
        <v>0</v>
      </c>
      <c r="G636" s="84">
        <v>0</v>
      </c>
      <c r="H636" s="84">
        <v>0</v>
      </c>
      <c r="I636" s="84">
        <v>0</v>
      </c>
      <c r="J636" s="84">
        <v>0</v>
      </c>
      <c r="K636" s="84">
        <v>3.0000000000000009</v>
      </c>
      <c r="L636" s="119"/>
    </row>
    <row r="637" spans="1:12" ht="15" customHeight="1" x14ac:dyDescent="0.2">
      <c r="A637" s="721"/>
      <c r="B637" s="102" t="s">
        <v>165</v>
      </c>
      <c r="C637" s="85">
        <v>1</v>
      </c>
      <c r="D637" s="85">
        <v>7.0000000000000018</v>
      </c>
      <c r="E637" s="85">
        <v>0</v>
      </c>
      <c r="F637" s="85">
        <v>5.9999999999999991</v>
      </c>
      <c r="G637" s="85">
        <v>8</v>
      </c>
      <c r="H637" s="85">
        <v>1</v>
      </c>
      <c r="I637" s="85">
        <v>1.9999999999999998</v>
      </c>
      <c r="J637" s="85">
        <v>7</v>
      </c>
      <c r="K637" s="85">
        <v>32.000000000000007</v>
      </c>
      <c r="L637" s="119"/>
    </row>
    <row r="638" spans="1:12" ht="15" customHeight="1" x14ac:dyDescent="0.2">
      <c r="A638" s="617"/>
      <c r="B638" s="596" t="s">
        <v>4</v>
      </c>
      <c r="C638" s="597">
        <f>SUM(C633:C637)</f>
        <v>4</v>
      </c>
      <c r="D638" s="597">
        <f t="shared" ref="D638:K638" si="96">SUM(D633:D637)</f>
        <v>12.000000000000004</v>
      </c>
      <c r="E638" s="597">
        <f t="shared" si="96"/>
        <v>0</v>
      </c>
      <c r="F638" s="597">
        <f t="shared" si="96"/>
        <v>14</v>
      </c>
      <c r="G638" s="597">
        <f t="shared" si="96"/>
        <v>8</v>
      </c>
      <c r="H638" s="597">
        <f t="shared" si="96"/>
        <v>2</v>
      </c>
      <c r="I638" s="597">
        <f t="shared" si="96"/>
        <v>3</v>
      </c>
      <c r="J638" s="597">
        <f t="shared" si="96"/>
        <v>12</v>
      </c>
      <c r="K638" s="603">
        <f t="shared" si="96"/>
        <v>55.000000000000014</v>
      </c>
      <c r="L638" s="119"/>
    </row>
    <row r="639" spans="1:12" ht="15" customHeight="1" x14ac:dyDescent="0.2">
      <c r="A639" s="692" t="s">
        <v>166</v>
      </c>
      <c r="B639" s="692"/>
      <c r="C639" s="692"/>
      <c r="D639" s="692"/>
      <c r="E639" s="692"/>
      <c r="F639" s="692"/>
      <c r="G639" s="692"/>
      <c r="H639" s="692"/>
      <c r="I639" s="692"/>
      <c r="J639" s="692"/>
    </row>
    <row r="641" spans="1:11" ht="15" customHeight="1" x14ac:dyDescent="0.2">
      <c r="A641" s="685" t="s">
        <v>431</v>
      </c>
      <c r="B641" s="685"/>
      <c r="C641" s="685"/>
      <c r="D641" s="685"/>
      <c r="E641" s="685"/>
      <c r="F641" s="685"/>
      <c r="G641" s="685"/>
      <c r="H641" s="685"/>
      <c r="I641" s="685"/>
      <c r="J641" s="685"/>
    </row>
    <row r="642" spans="1:11" ht="15" customHeight="1" x14ac:dyDescent="0.2">
      <c r="A642" s="109"/>
      <c r="B642" s="109"/>
      <c r="C642" s="109"/>
      <c r="D642" s="109"/>
      <c r="E642" s="109"/>
      <c r="F642" s="109"/>
      <c r="G642" s="109"/>
      <c r="H642" s="109"/>
      <c r="I642" s="109"/>
      <c r="J642" s="109"/>
    </row>
    <row r="643" spans="1:11" ht="29.25" customHeight="1" x14ac:dyDescent="0.2">
      <c r="A643" s="63"/>
      <c r="C643" s="52" t="s">
        <v>32</v>
      </c>
      <c r="D643" s="52" t="s">
        <v>27</v>
      </c>
      <c r="E643" s="52" t="s">
        <v>34</v>
      </c>
      <c r="F643" s="52" t="s">
        <v>29</v>
      </c>
      <c r="G643" s="52" t="s">
        <v>33</v>
      </c>
      <c r="H643" s="52" t="s">
        <v>28</v>
      </c>
      <c r="I643" s="52" t="s">
        <v>31</v>
      </c>
      <c r="J643" s="52" t="s">
        <v>30</v>
      </c>
      <c r="K643" s="52" t="s">
        <v>4</v>
      </c>
    </row>
    <row r="644" spans="1:11" ht="15" customHeight="1" x14ac:dyDescent="0.2">
      <c r="A644" s="680"/>
      <c r="B644" s="55" t="s">
        <v>95</v>
      </c>
      <c r="C644" s="73">
        <v>1</v>
      </c>
      <c r="D644" s="74">
        <v>4.0000000000000018</v>
      </c>
      <c r="E644" s="74">
        <v>0</v>
      </c>
      <c r="F644" s="74">
        <v>0</v>
      </c>
      <c r="G644" s="74">
        <v>0</v>
      </c>
      <c r="H644" s="74">
        <v>0</v>
      </c>
      <c r="I644" s="74">
        <v>1</v>
      </c>
      <c r="J644" s="74">
        <v>0</v>
      </c>
      <c r="K644" s="75">
        <v>5.9999999999999991</v>
      </c>
    </row>
    <row r="645" spans="1:11" ht="15" customHeight="1" x14ac:dyDescent="0.2">
      <c r="A645" s="681"/>
      <c r="B645" s="56" t="s">
        <v>96</v>
      </c>
      <c r="C645" s="43">
        <v>4</v>
      </c>
      <c r="D645" s="76">
        <v>45</v>
      </c>
      <c r="E645" s="76">
        <v>21</v>
      </c>
      <c r="F645" s="76">
        <v>4</v>
      </c>
      <c r="G645" s="76">
        <v>20</v>
      </c>
      <c r="H645" s="76">
        <v>7.0000000000000009</v>
      </c>
      <c r="I645" s="76">
        <v>5</v>
      </c>
      <c r="J645" s="76">
        <v>0</v>
      </c>
      <c r="K645" s="77">
        <v>106.00000000000001</v>
      </c>
    </row>
    <row r="646" spans="1:11" ht="15" customHeight="1" x14ac:dyDescent="0.2">
      <c r="A646" s="681"/>
      <c r="B646" s="56" t="s">
        <v>97</v>
      </c>
      <c r="C646" s="43">
        <v>7</v>
      </c>
      <c r="D646" s="76">
        <v>60.999999999999972</v>
      </c>
      <c r="E646" s="76">
        <v>5</v>
      </c>
      <c r="F646" s="76">
        <v>26.000000000000004</v>
      </c>
      <c r="G646" s="76">
        <v>31</v>
      </c>
      <c r="H646" s="76">
        <v>20</v>
      </c>
      <c r="I646" s="76">
        <v>3.9999999999999996</v>
      </c>
      <c r="J646" s="76">
        <v>15.000000000000004</v>
      </c>
      <c r="K646" s="77">
        <v>169</v>
      </c>
    </row>
    <row r="647" spans="1:11" ht="15" customHeight="1" x14ac:dyDescent="0.2">
      <c r="A647" s="682"/>
      <c r="B647" s="56" t="s">
        <v>98</v>
      </c>
      <c r="C647" s="43">
        <v>14</v>
      </c>
      <c r="D647" s="76">
        <v>87.999999999999986</v>
      </c>
      <c r="E647" s="76">
        <v>5</v>
      </c>
      <c r="F647" s="76">
        <v>10.999999999999998</v>
      </c>
      <c r="G647" s="76">
        <v>18</v>
      </c>
      <c r="H647" s="76">
        <v>27.000000000000004</v>
      </c>
      <c r="I647" s="76">
        <v>3.9999999999999996</v>
      </c>
      <c r="J647" s="76">
        <v>14</v>
      </c>
      <c r="K647" s="77">
        <v>181.00000000000006</v>
      </c>
    </row>
    <row r="648" spans="1:11" ht="15" customHeight="1" x14ac:dyDescent="0.2">
      <c r="A648" s="682"/>
      <c r="B648" s="56" t="s">
        <v>99</v>
      </c>
      <c r="C648" s="43">
        <v>4</v>
      </c>
      <c r="D648" s="76">
        <v>59.999999999999993</v>
      </c>
      <c r="E648" s="76">
        <v>2</v>
      </c>
      <c r="F648" s="76">
        <v>13.000000000000002</v>
      </c>
      <c r="G648" s="76">
        <v>32</v>
      </c>
      <c r="H648" s="76">
        <v>14.999999999999998</v>
      </c>
      <c r="I648" s="76">
        <v>6</v>
      </c>
      <c r="J648" s="76">
        <v>10</v>
      </c>
      <c r="K648" s="77">
        <v>142.00000000000009</v>
      </c>
    </row>
    <row r="649" spans="1:11" ht="15" customHeight="1" x14ac:dyDescent="0.2">
      <c r="A649" s="682"/>
      <c r="B649" s="56" t="s">
        <v>100</v>
      </c>
      <c r="C649" s="43">
        <v>3</v>
      </c>
      <c r="D649" s="76">
        <v>50.999999999999986</v>
      </c>
      <c r="E649" s="76">
        <v>1</v>
      </c>
      <c r="F649" s="76">
        <v>2.9999999999999996</v>
      </c>
      <c r="G649" s="76">
        <v>29</v>
      </c>
      <c r="H649" s="76">
        <v>6</v>
      </c>
      <c r="I649" s="76">
        <v>6</v>
      </c>
      <c r="J649" s="76">
        <v>3</v>
      </c>
      <c r="K649" s="77">
        <v>102.00000000000003</v>
      </c>
    </row>
    <row r="650" spans="1:11" ht="15" customHeight="1" x14ac:dyDescent="0.2">
      <c r="A650" s="683"/>
      <c r="B650" s="56" t="s">
        <v>101</v>
      </c>
      <c r="C650" s="43">
        <v>2</v>
      </c>
      <c r="D650" s="76">
        <v>8.9999999999999964</v>
      </c>
      <c r="E650" s="76">
        <v>0</v>
      </c>
      <c r="F650" s="76">
        <v>0</v>
      </c>
      <c r="G650" s="76">
        <v>25</v>
      </c>
      <c r="H650" s="76">
        <v>0</v>
      </c>
      <c r="I650" s="76">
        <v>0</v>
      </c>
      <c r="J650" s="76">
        <v>2.0000000000000004</v>
      </c>
      <c r="K650" s="77">
        <v>38</v>
      </c>
    </row>
    <row r="651" spans="1:11" ht="15" customHeight="1" x14ac:dyDescent="0.2">
      <c r="A651" s="684"/>
      <c r="B651" s="57" t="s">
        <v>103</v>
      </c>
      <c r="C651" s="78">
        <v>0</v>
      </c>
      <c r="D651" s="79">
        <v>118.00000000000001</v>
      </c>
      <c r="E651" s="79">
        <v>10</v>
      </c>
      <c r="F651" s="79">
        <v>40</v>
      </c>
      <c r="G651" s="79">
        <v>0</v>
      </c>
      <c r="H651" s="79">
        <v>383</v>
      </c>
      <c r="I651" s="79">
        <v>0</v>
      </c>
      <c r="J651" s="79">
        <v>0</v>
      </c>
      <c r="K651" s="80">
        <v>551</v>
      </c>
    </row>
    <row r="652" spans="1:11" ht="15" customHeight="1" x14ac:dyDescent="0.2">
      <c r="A652" s="618"/>
      <c r="B652" s="596" t="s">
        <v>4</v>
      </c>
      <c r="C652" s="597">
        <f>SUM(C644:C651)</f>
        <v>35</v>
      </c>
      <c r="D652" s="597">
        <f t="shared" ref="D652:K652" si="97">SUM(D644:D651)</f>
        <v>435.99999999999994</v>
      </c>
      <c r="E652" s="597">
        <f t="shared" si="97"/>
        <v>44</v>
      </c>
      <c r="F652" s="597">
        <f t="shared" si="97"/>
        <v>97</v>
      </c>
      <c r="G652" s="597">
        <f t="shared" si="97"/>
        <v>155</v>
      </c>
      <c r="H652" s="597">
        <f t="shared" si="97"/>
        <v>458</v>
      </c>
      <c r="I652" s="597">
        <f t="shared" si="97"/>
        <v>26</v>
      </c>
      <c r="J652" s="597">
        <f t="shared" si="97"/>
        <v>44</v>
      </c>
      <c r="K652" s="605">
        <f t="shared" si="97"/>
        <v>1295</v>
      </c>
    </row>
    <row r="653" spans="1:11" ht="15" customHeight="1" x14ac:dyDescent="0.2">
      <c r="A653" s="731" t="s">
        <v>137</v>
      </c>
      <c r="B653" s="731"/>
      <c r="C653" s="731"/>
      <c r="D653" s="731"/>
      <c r="E653" s="731"/>
      <c r="F653" s="731"/>
      <c r="G653" s="731"/>
      <c r="H653" s="731"/>
      <c r="I653" s="731"/>
      <c r="J653" s="731"/>
    </row>
    <row r="655" spans="1:11" ht="15" customHeight="1" x14ac:dyDescent="0.2">
      <c r="A655" s="685" t="s">
        <v>432</v>
      </c>
      <c r="B655" s="685"/>
      <c r="C655" s="685"/>
      <c r="D655" s="685"/>
      <c r="E655" s="685"/>
      <c r="F655" s="685"/>
      <c r="G655" s="685"/>
      <c r="H655" s="685"/>
      <c r="I655" s="685"/>
      <c r="J655" s="685"/>
    </row>
    <row r="656" spans="1:11" ht="15" customHeight="1" x14ac:dyDescent="0.2">
      <c r="A656" s="332"/>
      <c r="B656" s="332"/>
      <c r="C656" s="332"/>
      <c r="D656" s="332"/>
      <c r="E656" s="332"/>
      <c r="F656" s="332"/>
      <c r="G656" s="332"/>
      <c r="H656" s="332"/>
      <c r="I656" s="332"/>
      <c r="J656" s="332"/>
    </row>
    <row r="658" spans="1:6" ht="30.75" customHeight="1" x14ac:dyDescent="0.2">
      <c r="A658" s="732"/>
      <c r="B658" s="732"/>
      <c r="C658" s="52" t="s">
        <v>35</v>
      </c>
      <c r="D658" s="52" t="s">
        <v>190</v>
      </c>
      <c r="E658" s="52" t="s">
        <v>191</v>
      </c>
      <c r="F658" s="121"/>
    </row>
    <row r="659" spans="1:6" ht="15" customHeight="1" x14ac:dyDescent="0.2">
      <c r="A659" s="733" t="s">
        <v>192</v>
      </c>
      <c r="B659" s="619" t="s">
        <v>27</v>
      </c>
      <c r="C659" s="122">
        <v>22</v>
      </c>
      <c r="D659" s="123">
        <v>1006.2999999999998</v>
      </c>
      <c r="E659" s="124">
        <v>45.740909090909085</v>
      </c>
      <c r="F659" s="121"/>
    </row>
    <row r="660" spans="1:6" ht="15" customHeight="1" x14ac:dyDescent="0.2">
      <c r="A660" s="734"/>
      <c r="B660" s="620" t="s">
        <v>30</v>
      </c>
      <c r="C660" s="125">
        <v>5</v>
      </c>
      <c r="D660" s="126">
        <v>578.50000000000011</v>
      </c>
      <c r="E660" s="127">
        <v>115.70000000000002</v>
      </c>
      <c r="F660" s="121"/>
    </row>
    <row r="661" spans="1:6" ht="15" customHeight="1" x14ac:dyDescent="0.2">
      <c r="A661" s="734"/>
      <c r="B661" s="620" t="s">
        <v>31</v>
      </c>
      <c r="C661" s="125">
        <v>5</v>
      </c>
      <c r="D661" s="126">
        <v>210.8</v>
      </c>
      <c r="E661" s="127">
        <v>42.160000000000004</v>
      </c>
      <c r="F661" s="121"/>
    </row>
    <row r="662" spans="1:6" ht="15" customHeight="1" x14ac:dyDescent="0.2">
      <c r="A662" s="734"/>
      <c r="B662" s="620" t="s">
        <v>33</v>
      </c>
      <c r="C662" s="125">
        <v>3</v>
      </c>
      <c r="D662" s="126">
        <v>189</v>
      </c>
      <c r="E662" s="127">
        <v>63</v>
      </c>
      <c r="F662" s="121"/>
    </row>
    <row r="663" spans="1:6" ht="15" customHeight="1" x14ac:dyDescent="0.2">
      <c r="A663" s="734"/>
      <c r="B663" s="620" t="s">
        <v>29</v>
      </c>
      <c r="C663" s="125">
        <v>7</v>
      </c>
      <c r="D663" s="126">
        <v>170</v>
      </c>
      <c r="E663" s="127">
        <v>24.285714285714285</v>
      </c>
      <c r="F663" s="121"/>
    </row>
    <row r="664" spans="1:6" ht="15" customHeight="1" x14ac:dyDescent="0.2">
      <c r="A664" s="734"/>
      <c r="B664" s="620" t="s">
        <v>34</v>
      </c>
      <c r="C664" s="125">
        <v>4</v>
      </c>
      <c r="D664" s="126">
        <v>55</v>
      </c>
      <c r="E664" s="127">
        <v>13.75</v>
      </c>
      <c r="F664" s="121"/>
    </row>
    <row r="665" spans="1:6" ht="15" customHeight="1" x14ac:dyDescent="0.2">
      <c r="A665" s="734"/>
      <c r="B665" s="620" t="s">
        <v>32</v>
      </c>
      <c r="C665" s="125">
        <v>3</v>
      </c>
      <c r="D665" s="126">
        <v>43.1</v>
      </c>
      <c r="E665" s="127">
        <v>14.366666666666667</v>
      </c>
      <c r="F665" s="121"/>
    </row>
    <row r="666" spans="1:6" ht="15" customHeight="1" x14ac:dyDescent="0.2">
      <c r="A666" s="734"/>
      <c r="B666" s="621" t="s">
        <v>28</v>
      </c>
      <c r="C666" s="622">
        <v>1</v>
      </c>
      <c r="D666" s="623">
        <v>4.8</v>
      </c>
      <c r="E666" s="624">
        <v>4.8</v>
      </c>
      <c r="F666" s="121"/>
    </row>
    <row r="667" spans="1:6" ht="15" customHeight="1" x14ac:dyDescent="0.2">
      <c r="A667" s="735"/>
      <c r="B667" s="625" t="s">
        <v>4</v>
      </c>
      <c r="C667" s="626">
        <v>50</v>
      </c>
      <c r="D667" s="627">
        <v>2257.4999999999995</v>
      </c>
      <c r="E667" s="628">
        <v>45.149999999999991</v>
      </c>
      <c r="F667" s="121"/>
    </row>
    <row r="668" spans="1:6" ht="15" customHeight="1" x14ac:dyDescent="0.2">
      <c r="A668" s="742" t="s">
        <v>193</v>
      </c>
      <c r="B668" s="742"/>
      <c r="C668" s="742"/>
      <c r="D668" s="742"/>
      <c r="E668" s="742"/>
      <c r="F668" s="121"/>
    </row>
  </sheetData>
  <mergeCells count="200">
    <mergeCell ref="A496:J496"/>
    <mergeCell ref="A513:J513"/>
    <mergeCell ref="A528:J528"/>
    <mergeCell ref="A549:J549"/>
    <mergeCell ref="A563:J563"/>
    <mergeCell ref="A588:J588"/>
    <mergeCell ref="A606:J606"/>
    <mergeCell ref="A624:J624"/>
    <mergeCell ref="A343:A356"/>
    <mergeCell ref="A502:E502"/>
    <mergeCell ref="A505:A510"/>
    <mergeCell ref="A498:J498"/>
    <mergeCell ref="A499:J499"/>
    <mergeCell ref="A468:E468"/>
    <mergeCell ref="A471:A478"/>
    <mergeCell ref="A483:J483"/>
    <mergeCell ref="A465:J465"/>
    <mergeCell ref="A484:J484"/>
    <mergeCell ref="A442:J442"/>
    <mergeCell ref="A481:J481"/>
    <mergeCell ref="A375:J375"/>
    <mergeCell ref="A390:J390"/>
    <mergeCell ref="A407:J407"/>
    <mergeCell ref="A426:J426"/>
    <mergeCell ref="A441:J441"/>
    <mergeCell ref="A464:J464"/>
    <mergeCell ref="A392:J392"/>
    <mergeCell ref="A378:J378"/>
    <mergeCell ref="A396:E396"/>
    <mergeCell ref="A399:A404"/>
    <mergeCell ref="A408:J408"/>
    <mergeCell ref="A409:J409"/>
    <mergeCell ref="A406:J406"/>
    <mergeCell ref="A415:A423"/>
    <mergeCell ref="A425:J425"/>
    <mergeCell ref="A412:E412"/>
    <mergeCell ref="A427:J427"/>
    <mergeCell ref="A428:J428"/>
    <mergeCell ref="A440:J440"/>
    <mergeCell ref="A463:J463"/>
    <mergeCell ref="A443:J443"/>
    <mergeCell ref="A5:B5"/>
    <mergeCell ref="A668:E668"/>
    <mergeCell ref="A608:J608"/>
    <mergeCell ref="A589:J589"/>
    <mergeCell ref="A431:E431"/>
    <mergeCell ref="C432:K432"/>
    <mergeCell ref="A434:A438"/>
    <mergeCell ref="A449:A461"/>
    <mergeCell ref="A446:E446"/>
    <mergeCell ref="A550:J550"/>
    <mergeCell ref="A529:J529"/>
    <mergeCell ref="A527:J527"/>
    <mergeCell ref="A639:J639"/>
    <mergeCell ref="A625:J625"/>
    <mergeCell ref="A551:J551"/>
    <mergeCell ref="A552:J552"/>
    <mergeCell ref="A554:E554"/>
    <mergeCell ref="A633:A637"/>
    <mergeCell ref="A627:J627"/>
    <mergeCell ref="A655:J655"/>
    <mergeCell ref="A564:J564"/>
    <mergeCell ref="A596:A603"/>
    <mergeCell ref="A613:E613"/>
    <mergeCell ref="A616:A621"/>
    <mergeCell ref="A653:J653"/>
    <mergeCell ref="A658:B658"/>
    <mergeCell ref="A659:A667"/>
    <mergeCell ref="A103:B103"/>
    <mergeCell ref="A104:A112"/>
    <mergeCell ref="A328:A332"/>
    <mergeCell ref="A325:E325"/>
    <mergeCell ref="A228:J228"/>
    <mergeCell ref="A334:J334"/>
    <mergeCell ref="A138:A146"/>
    <mergeCell ref="A230:J230"/>
    <mergeCell ref="A231:J231"/>
    <mergeCell ref="A188:A196"/>
    <mergeCell ref="A113:F113"/>
    <mergeCell ref="A200:E200"/>
    <mergeCell ref="A204:A212"/>
    <mergeCell ref="A214:J214"/>
    <mergeCell ref="A306:E306"/>
    <mergeCell ref="A216:J216"/>
    <mergeCell ref="A165:F165"/>
    <mergeCell ref="A147:F147"/>
    <mergeCell ref="A148:F148"/>
    <mergeCell ref="A154:B154"/>
    <mergeCell ref="A169:E169"/>
    <mergeCell ref="A71:A79"/>
    <mergeCell ref="A80:F80"/>
    <mergeCell ref="A86:B86"/>
    <mergeCell ref="A630:E630"/>
    <mergeCell ref="A286:J286"/>
    <mergeCell ref="A565:J565"/>
    <mergeCell ref="A557:A560"/>
    <mergeCell ref="A566:J566"/>
    <mergeCell ref="A567:J567"/>
    <mergeCell ref="A570:E570"/>
    <mergeCell ref="A512:J512"/>
    <mergeCell ref="A514:J514"/>
    <mergeCell ref="A515:J515"/>
    <mergeCell ref="A495:J495"/>
    <mergeCell ref="A497:J497"/>
    <mergeCell ref="A487:E487"/>
    <mergeCell ref="A490:A493"/>
    <mergeCell ref="A389:J389"/>
    <mergeCell ref="A391:J391"/>
    <mergeCell ref="A393:J393"/>
    <mergeCell ref="A285:J285"/>
    <mergeCell ref="A275:E275"/>
    <mergeCell ref="A278:A281"/>
    <mergeCell ref="A215:J215"/>
    <mergeCell ref="A54:B54"/>
    <mergeCell ref="A55:A63"/>
    <mergeCell ref="A121:A129"/>
    <mergeCell ref="A120:B120"/>
    <mergeCell ref="A64:D64"/>
    <mergeCell ref="A70:B70"/>
    <mergeCell ref="A562:J562"/>
    <mergeCell ref="A6:A14"/>
    <mergeCell ref="A15:F15"/>
    <mergeCell ref="A21:B21"/>
    <mergeCell ref="A22:A30"/>
    <mergeCell ref="A31:F31"/>
    <mergeCell ref="A96:F96"/>
    <mergeCell ref="A47:F47"/>
    <mergeCell ref="A87:A95"/>
    <mergeCell ref="A130:D130"/>
    <mergeCell ref="A137:B137"/>
    <mergeCell ref="A155:A163"/>
    <mergeCell ref="A164:F164"/>
    <mergeCell ref="A35:E35"/>
    <mergeCell ref="A37:B37"/>
    <mergeCell ref="A38:A46"/>
    <mergeCell ref="A101:E101"/>
    <mergeCell ref="A172:A180"/>
    <mergeCell ref="A171:B171"/>
    <mergeCell ref="A384:A387"/>
    <mergeCell ref="A287:J287"/>
    <mergeCell ref="A381:E381"/>
    <mergeCell ref="A219:E219"/>
    <mergeCell ref="C326:K326"/>
    <mergeCell ref="A222:A226"/>
    <mergeCell ref="A337:J337"/>
    <mergeCell ref="A198:F198"/>
    <mergeCell ref="A187:B187"/>
    <mergeCell ref="A181:F181"/>
    <mergeCell ref="A182:F182"/>
    <mergeCell ref="A270:J270"/>
    <mergeCell ref="A283:J283"/>
    <mergeCell ref="A259:A266"/>
    <mergeCell ref="A271:J271"/>
    <mergeCell ref="A272:J272"/>
    <mergeCell ref="A197:D197"/>
    <mergeCell ref="A234:E234"/>
    <mergeCell ref="A229:J229"/>
    <mergeCell ref="A252:J252"/>
    <mergeCell ref="A269:J269"/>
    <mergeCell ref="A284:J284"/>
    <mergeCell ref="A309:A317"/>
    <mergeCell ref="A237:A249"/>
    <mergeCell ref="A251:J251"/>
    <mergeCell ref="A253:J253"/>
    <mergeCell ref="A340:E340"/>
    <mergeCell ref="A322:J322"/>
    <mergeCell ref="A321:J321"/>
    <mergeCell ref="A319:J319"/>
    <mergeCell ref="A374:J374"/>
    <mergeCell ref="A377:J377"/>
    <mergeCell ref="A362:E362"/>
    <mergeCell ref="A336:J336"/>
    <mergeCell ref="A256:E256"/>
    <mergeCell ref="A359:J359"/>
    <mergeCell ref="A290:E290"/>
    <mergeCell ref="A293:A298"/>
    <mergeCell ref="A302:J302"/>
    <mergeCell ref="A303:J303"/>
    <mergeCell ref="A300:J300"/>
    <mergeCell ref="A365:A372"/>
    <mergeCell ref="A268:J268"/>
    <mergeCell ref="A335:J335"/>
    <mergeCell ref="A301:J301"/>
    <mergeCell ref="A320:J320"/>
    <mergeCell ref="A358:J358"/>
    <mergeCell ref="A644:A651"/>
    <mergeCell ref="A641:J641"/>
    <mergeCell ref="A626:J626"/>
    <mergeCell ref="A548:J548"/>
    <mergeCell ref="A538:A546"/>
    <mergeCell ref="A518:J518"/>
    <mergeCell ref="A521:A525"/>
    <mergeCell ref="A530:J530"/>
    <mergeCell ref="A531:J531"/>
    <mergeCell ref="A535:E535"/>
    <mergeCell ref="A623:J623"/>
    <mergeCell ref="A573:A585"/>
    <mergeCell ref="A587:J587"/>
    <mergeCell ref="A590:J590"/>
    <mergeCell ref="A593:E593"/>
  </mergeCells>
  <hyperlinks>
    <hyperlink ref="D1" location="Contents!A1" display="back to content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5"/>
  <sheetViews>
    <sheetView topLeftCell="A235" zoomScale="80" zoomScaleNormal="80" workbookViewId="0">
      <selection activeCell="N261" sqref="N261"/>
    </sheetView>
  </sheetViews>
  <sheetFormatPr defaultRowHeight="12" x14ac:dyDescent="0.2"/>
  <cols>
    <col min="1" max="1" width="23.28515625" style="128" customWidth="1"/>
    <col min="2" max="2" width="38.42578125" style="128" customWidth="1"/>
    <col min="3" max="3" width="15.42578125" style="128" customWidth="1"/>
    <col min="4" max="5" width="20.7109375" style="128" customWidth="1"/>
    <col min="6" max="6" width="16" style="128" customWidth="1"/>
    <col min="7" max="7" width="20.5703125" style="128" customWidth="1"/>
    <col min="8" max="8" width="20.7109375" style="128" customWidth="1"/>
    <col min="9" max="9" width="18.85546875" style="128" customWidth="1"/>
    <col min="10" max="10" width="9.140625" style="128"/>
    <col min="11" max="11" width="14.7109375" style="128" customWidth="1"/>
    <col min="12" max="12" width="15.85546875" style="128" customWidth="1"/>
    <col min="13" max="13" width="9.140625" style="128"/>
    <col min="14" max="14" width="15.7109375" style="128" customWidth="1"/>
    <col min="15" max="16384" width="9.140625" style="128"/>
  </cols>
  <sheetData>
    <row r="1" spans="1:11" ht="27.75" x14ac:dyDescent="0.4">
      <c r="A1" s="349" t="s">
        <v>455</v>
      </c>
      <c r="D1" s="147" t="s">
        <v>3</v>
      </c>
    </row>
    <row r="2" spans="1:11" ht="15" customHeight="1" x14ac:dyDescent="0.2"/>
    <row r="3" spans="1:11" ht="15" customHeight="1" x14ac:dyDescent="0.2">
      <c r="A3" s="129" t="s">
        <v>433</v>
      </c>
    </row>
    <row r="4" spans="1:11" ht="15" customHeight="1" x14ac:dyDescent="0.2"/>
    <row r="5" spans="1:11" s="432" customFormat="1" ht="15" customHeight="1" x14ac:dyDescent="0.2">
      <c r="A5" s="751"/>
      <c r="B5" s="751"/>
      <c r="C5" s="753" t="s">
        <v>195</v>
      </c>
      <c r="D5" s="754"/>
      <c r="E5" s="755"/>
      <c r="F5" s="756" t="s">
        <v>196</v>
      </c>
      <c r="G5" s="754"/>
      <c r="H5" s="755"/>
      <c r="I5" s="431"/>
    </row>
    <row r="6" spans="1:11" s="432" customFormat="1" ht="15" customHeight="1" x14ac:dyDescent="0.2">
      <c r="A6" s="752"/>
      <c r="B6" s="752"/>
      <c r="C6" s="433" t="s">
        <v>35</v>
      </c>
      <c r="D6" s="434" t="s">
        <v>190</v>
      </c>
      <c r="E6" s="435" t="s">
        <v>191</v>
      </c>
      <c r="F6" s="436" t="s">
        <v>35</v>
      </c>
      <c r="G6" s="434" t="s">
        <v>190</v>
      </c>
      <c r="H6" s="435" t="s">
        <v>191</v>
      </c>
      <c r="I6" s="434" t="s">
        <v>197</v>
      </c>
    </row>
    <row r="7" spans="1:11" s="432" customFormat="1" ht="15" customHeight="1" x14ac:dyDescent="0.2">
      <c r="A7" s="770" t="s">
        <v>192</v>
      </c>
      <c r="B7" s="437" t="s">
        <v>32</v>
      </c>
      <c r="C7" s="438">
        <v>4</v>
      </c>
      <c r="D7" s="439">
        <v>1264286.0599999998</v>
      </c>
      <c r="E7" s="440">
        <v>316071.51499999996</v>
      </c>
      <c r="F7" s="441">
        <v>4</v>
      </c>
      <c r="G7" s="439">
        <v>1360932.59</v>
      </c>
      <c r="H7" s="440">
        <v>340233.14750000002</v>
      </c>
      <c r="I7" s="442">
        <f>((G7-D7)/G7)*100</f>
        <v>7.1014928079575377</v>
      </c>
    </row>
    <row r="8" spans="1:11" s="432" customFormat="1" ht="15" customHeight="1" x14ac:dyDescent="0.2">
      <c r="A8" s="761"/>
      <c r="B8" s="443" t="s">
        <v>27</v>
      </c>
      <c r="C8" s="444">
        <v>28</v>
      </c>
      <c r="D8" s="445">
        <v>24366603.073639996</v>
      </c>
      <c r="E8" s="446">
        <v>870235.82405857136</v>
      </c>
      <c r="F8" s="447">
        <v>33</v>
      </c>
      <c r="G8" s="445">
        <v>21580039.040000003</v>
      </c>
      <c r="H8" s="446">
        <v>653940.57696969702</v>
      </c>
      <c r="I8" s="442">
        <f t="shared" ref="I8:I14" si="0">((G8-D8)/G8)*100</f>
        <v>-12.912692273053427</v>
      </c>
    </row>
    <row r="9" spans="1:11" s="432" customFormat="1" ht="15" customHeight="1" x14ac:dyDescent="0.2">
      <c r="A9" s="761"/>
      <c r="B9" s="443" t="s">
        <v>34</v>
      </c>
      <c r="C9" s="444">
        <v>5</v>
      </c>
      <c r="D9" s="445">
        <v>692182.12</v>
      </c>
      <c r="E9" s="446">
        <v>138436.424</v>
      </c>
      <c r="F9" s="447">
        <v>4</v>
      </c>
      <c r="G9" s="445">
        <v>674841.98</v>
      </c>
      <c r="H9" s="446">
        <v>168710.495</v>
      </c>
      <c r="I9" s="442">
        <f t="shared" si="0"/>
        <v>-2.5695111617092961</v>
      </c>
    </row>
    <row r="10" spans="1:11" s="432" customFormat="1" ht="15" customHeight="1" x14ac:dyDescent="0.2">
      <c r="A10" s="761"/>
      <c r="B10" s="443" t="s">
        <v>29</v>
      </c>
      <c r="C10" s="444">
        <v>13</v>
      </c>
      <c r="D10" s="445">
        <v>6356441.4899999993</v>
      </c>
      <c r="E10" s="446">
        <v>488957.03769230767</v>
      </c>
      <c r="F10" s="447">
        <v>12</v>
      </c>
      <c r="G10" s="445">
        <v>5080009.8899999997</v>
      </c>
      <c r="H10" s="446">
        <v>423334.15749999997</v>
      </c>
      <c r="I10" s="442">
        <f t="shared" si="0"/>
        <v>-25.126557381564464</v>
      </c>
    </row>
    <row r="11" spans="1:11" s="432" customFormat="1" ht="15" customHeight="1" x14ac:dyDescent="0.2">
      <c r="A11" s="761"/>
      <c r="B11" s="443" t="s">
        <v>33</v>
      </c>
      <c r="C11" s="444">
        <v>4</v>
      </c>
      <c r="D11" s="445">
        <v>1751759.43</v>
      </c>
      <c r="E11" s="446">
        <v>437939.85749999998</v>
      </c>
      <c r="F11" s="447">
        <v>5</v>
      </c>
      <c r="G11" s="445">
        <v>2093478.44</v>
      </c>
      <c r="H11" s="446">
        <v>418695.68799999997</v>
      </c>
      <c r="I11" s="442">
        <f t="shared" si="0"/>
        <v>16.323025041518939</v>
      </c>
    </row>
    <row r="12" spans="1:11" s="432" customFormat="1" ht="15" customHeight="1" x14ac:dyDescent="0.2">
      <c r="A12" s="761"/>
      <c r="B12" s="443" t="s">
        <v>28</v>
      </c>
      <c r="C12" s="444">
        <v>13</v>
      </c>
      <c r="D12" s="445">
        <v>10119591.819999998</v>
      </c>
      <c r="E12" s="446">
        <v>778430.1399999999</v>
      </c>
      <c r="F12" s="447">
        <v>13</v>
      </c>
      <c r="G12" s="445">
        <v>10830036.800000001</v>
      </c>
      <c r="H12" s="446">
        <v>833079.75384615385</v>
      </c>
      <c r="I12" s="442">
        <f t="shared" si="0"/>
        <v>6.5599498239932315</v>
      </c>
    </row>
    <row r="13" spans="1:11" s="432" customFormat="1" ht="15" customHeight="1" x14ac:dyDescent="0.2">
      <c r="A13" s="761"/>
      <c r="B13" s="443" t="s">
        <v>31</v>
      </c>
      <c r="C13" s="444">
        <v>12</v>
      </c>
      <c r="D13" s="445">
        <v>4288485.8900000006</v>
      </c>
      <c r="E13" s="446">
        <v>357373.82416666672</v>
      </c>
      <c r="F13" s="447">
        <v>11</v>
      </c>
      <c r="G13" s="445">
        <v>3477246.6800000006</v>
      </c>
      <c r="H13" s="446">
        <v>316113.33454545459</v>
      </c>
      <c r="I13" s="442">
        <f t="shared" si="0"/>
        <v>-23.329929816771003</v>
      </c>
    </row>
    <row r="14" spans="1:11" s="432" customFormat="1" ht="15" customHeight="1" x14ac:dyDescent="0.2">
      <c r="A14" s="761"/>
      <c r="B14" s="448" t="s">
        <v>30</v>
      </c>
      <c r="C14" s="449">
        <v>18</v>
      </c>
      <c r="D14" s="450">
        <v>3560636.576103</v>
      </c>
      <c r="E14" s="451">
        <v>197813.14311683332</v>
      </c>
      <c r="F14" s="452">
        <v>15</v>
      </c>
      <c r="G14" s="450">
        <v>2808594.5999999996</v>
      </c>
      <c r="H14" s="451">
        <v>187239.63999999998</v>
      </c>
      <c r="I14" s="453">
        <f t="shared" si="0"/>
        <v>-26.776451685230775</v>
      </c>
    </row>
    <row r="15" spans="1:11" s="432" customFormat="1" ht="15" customHeight="1" x14ac:dyDescent="0.2">
      <c r="A15" s="771"/>
      <c r="B15" s="454" t="s">
        <v>4</v>
      </c>
      <c r="C15" s="455">
        <f>SUM(C7:C14)</f>
        <v>97</v>
      </c>
      <c r="D15" s="456">
        <f>SUM(D7:D14)</f>
        <v>52399986.459743001</v>
      </c>
      <c r="E15" s="456">
        <f>D15/C15</f>
        <v>540206.04597673193</v>
      </c>
      <c r="F15" s="457">
        <f>SUM(F7:F14)</f>
        <v>97</v>
      </c>
      <c r="G15" s="456">
        <f>SUM(G7:G14)</f>
        <v>47905180.020000011</v>
      </c>
      <c r="H15" s="456">
        <f>G15/F15</f>
        <v>493867.83525773208</v>
      </c>
      <c r="I15" s="458">
        <f>((G15-D15)/G15)*100</f>
        <v>-9.3827148501820599</v>
      </c>
      <c r="K15" s="673"/>
    </row>
    <row r="16" spans="1:11" s="432" customFormat="1" ht="15" customHeight="1" x14ac:dyDescent="0.2">
      <c r="A16" s="747" t="s">
        <v>194</v>
      </c>
      <c r="B16" s="747"/>
      <c r="C16" s="747"/>
      <c r="D16" s="747"/>
      <c r="E16" s="747"/>
      <c r="F16" s="747"/>
      <c r="G16" s="747"/>
      <c r="H16" s="747"/>
    </row>
    <row r="17" spans="1:10" s="432" customFormat="1" ht="15" customHeight="1" x14ac:dyDescent="0.2">
      <c r="A17" s="459"/>
      <c r="B17" s="459"/>
      <c r="C17" s="459"/>
      <c r="D17" s="459"/>
      <c r="E17" s="459"/>
      <c r="F17" s="459"/>
      <c r="G17" s="459"/>
      <c r="H17" s="459"/>
    </row>
    <row r="18" spans="1:10" s="432" customFormat="1" ht="15" customHeight="1" x14ac:dyDescent="0.2">
      <c r="A18" s="459"/>
      <c r="B18" s="459"/>
      <c r="C18" s="459"/>
      <c r="D18" s="459"/>
      <c r="E18" s="459"/>
      <c r="F18" s="459"/>
      <c r="G18" s="459"/>
      <c r="H18" s="459"/>
    </row>
    <row r="19" spans="1:10" s="432" customFormat="1" ht="15" customHeight="1" x14ac:dyDescent="0.2">
      <c r="A19" s="748" t="s">
        <v>434</v>
      </c>
      <c r="B19" s="749"/>
      <c r="C19" s="749"/>
      <c r="D19" s="749"/>
      <c r="E19" s="750"/>
      <c r="F19" s="459"/>
      <c r="G19" s="459"/>
      <c r="H19" s="459"/>
    </row>
    <row r="20" spans="1:10" s="432" customFormat="1" ht="15" customHeight="1" x14ac:dyDescent="0.2">
      <c r="A20" s="459"/>
      <c r="B20" s="459"/>
      <c r="C20" s="459"/>
      <c r="D20" s="459"/>
      <c r="E20" s="459"/>
      <c r="F20" s="459"/>
      <c r="G20" s="459"/>
      <c r="H20" s="459"/>
    </row>
    <row r="21" spans="1:10" s="432" customFormat="1" ht="15" customHeight="1" x14ac:dyDescent="0.2">
      <c r="A21" s="751"/>
      <c r="B21" s="751"/>
      <c r="C21" s="753" t="s">
        <v>195</v>
      </c>
      <c r="D21" s="754"/>
      <c r="E21" s="754"/>
      <c r="F21" s="754" t="s">
        <v>196</v>
      </c>
      <c r="G21" s="754"/>
      <c r="H21" s="755"/>
      <c r="I21" s="431"/>
    </row>
    <row r="22" spans="1:10" s="432" customFormat="1" ht="15" customHeight="1" x14ac:dyDescent="0.2">
      <c r="A22" s="752"/>
      <c r="B22" s="752"/>
      <c r="C22" s="433" t="s">
        <v>35</v>
      </c>
      <c r="D22" s="434" t="s">
        <v>190</v>
      </c>
      <c r="E22" s="435" t="s">
        <v>191</v>
      </c>
      <c r="F22" s="436" t="s">
        <v>35</v>
      </c>
      <c r="G22" s="434" t="s">
        <v>190</v>
      </c>
      <c r="H22" s="435" t="s">
        <v>191</v>
      </c>
      <c r="I22" s="434" t="s">
        <v>197</v>
      </c>
    </row>
    <row r="23" spans="1:10" s="432" customFormat="1" ht="15" customHeight="1" x14ac:dyDescent="0.2">
      <c r="A23" s="777" t="s">
        <v>66</v>
      </c>
      <c r="B23" s="437" t="s">
        <v>67</v>
      </c>
      <c r="C23" s="438">
        <v>12</v>
      </c>
      <c r="D23" s="439">
        <v>29992405.453639999</v>
      </c>
      <c r="E23" s="440">
        <v>2499367.1211366667</v>
      </c>
      <c r="F23" s="441">
        <v>14</v>
      </c>
      <c r="G23" s="439">
        <v>25670776.350000001</v>
      </c>
      <c r="H23" s="440">
        <v>1833626.8821428572</v>
      </c>
      <c r="I23" s="442">
        <f>((G23-D23)/G23)*100</f>
        <v>-16.834820438299666</v>
      </c>
    </row>
    <row r="24" spans="1:10" s="432" customFormat="1" ht="15" customHeight="1" x14ac:dyDescent="0.2">
      <c r="A24" s="778"/>
      <c r="B24" s="443" t="s">
        <v>68</v>
      </c>
      <c r="C24" s="444">
        <v>44</v>
      </c>
      <c r="D24" s="445">
        <v>17338593.846103001</v>
      </c>
      <c r="E24" s="446">
        <v>394058.95104779548</v>
      </c>
      <c r="F24" s="447">
        <v>44</v>
      </c>
      <c r="G24" s="445">
        <v>17910744.099999994</v>
      </c>
      <c r="H24" s="446">
        <v>407062.36590909073</v>
      </c>
      <c r="I24" s="442">
        <f>((G24-D24)/G24)*100</f>
        <v>3.1944527301743588</v>
      </c>
    </row>
    <row r="25" spans="1:10" s="432" customFormat="1" ht="15" customHeight="1" x14ac:dyDescent="0.2">
      <c r="A25" s="779"/>
      <c r="B25" s="448" t="s">
        <v>69</v>
      </c>
      <c r="C25" s="449">
        <v>41</v>
      </c>
      <c r="D25" s="450">
        <v>5068987.1599999992</v>
      </c>
      <c r="E25" s="451">
        <v>123633.8331707317</v>
      </c>
      <c r="F25" s="452">
        <v>39</v>
      </c>
      <c r="G25" s="450">
        <v>4323659.57</v>
      </c>
      <c r="H25" s="451">
        <v>110863.0658974359</v>
      </c>
      <c r="I25" s="442">
        <f>((G25-D25)/G25)*100</f>
        <v>-17.23835047448009</v>
      </c>
    </row>
    <row r="26" spans="1:10" s="432" customFormat="1" ht="15" customHeight="1" x14ac:dyDescent="0.2">
      <c r="A26" s="460"/>
      <c r="B26" s="454" t="s">
        <v>4</v>
      </c>
      <c r="C26" s="455">
        <f>SUM(C23:C25)</f>
        <v>97</v>
      </c>
      <c r="D26" s="456">
        <f>SUM(D23:D25)</f>
        <v>52399986.459742993</v>
      </c>
      <c r="E26" s="456">
        <f>D26/C26</f>
        <v>540206.04597673193</v>
      </c>
      <c r="F26" s="457">
        <f>SUM(F23:F25)</f>
        <v>97</v>
      </c>
      <c r="G26" s="456">
        <f>SUM(G23:G25)</f>
        <v>47905180.019999996</v>
      </c>
      <c r="H26" s="456">
        <f>G26/F26</f>
        <v>493867.8352577319</v>
      </c>
      <c r="I26" s="461">
        <f>((G26-D26)/G26)*100</f>
        <v>-9.3827148501820776</v>
      </c>
    </row>
    <row r="27" spans="1:10" s="432" customFormat="1" ht="15" customHeight="1" x14ac:dyDescent="0.2">
      <c r="A27" s="747" t="s">
        <v>194</v>
      </c>
      <c r="B27" s="747"/>
      <c r="C27" s="747"/>
      <c r="D27" s="747"/>
      <c r="E27" s="747"/>
      <c r="F27" s="747"/>
      <c r="G27" s="747"/>
      <c r="H27" s="747"/>
    </row>
    <row r="28" spans="1:10" s="432" customFormat="1" ht="15" customHeight="1" x14ac:dyDescent="0.2">
      <c r="A28" s="459"/>
      <c r="B28" s="459"/>
      <c r="C28" s="459"/>
      <c r="D28" s="459"/>
      <c r="E28" s="459"/>
      <c r="F28" s="459"/>
      <c r="G28" s="459"/>
      <c r="H28" s="459"/>
    </row>
    <row r="29" spans="1:10" s="432" customFormat="1" ht="15" customHeight="1" x14ac:dyDescent="0.2">
      <c r="A29" s="459"/>
      <c r="B29" s="459"/>
      <c r="C29" s="459"/>
      <c r="D29" s="459"/>
      <c r="E29" s="459"/>
      <c r="F29" s="459"/>
      <c r="G29" s="459"/>
      <c r="H29" s="459"/>
    </row>
    <row r="30" spans="1:10" s="432" customFormat="1" ht="15" customHeight="1" x14ac:dyDescent="0.2">
      <c r="A30" s="748" t="s">
        <v>435</v>
      </c>
      <c r="B30" s="749"/>
      <c r="C30" s="749"/>
      <c r="D30" s="749"/>
      <c r="E30" s="750"/>
      <c r="F30" s="459"/>
      <c r="G30" s="459"/>
      <c r="H30" s="459"/>
    </row>
    <row r="31" spans="1:10" s="432" customFormat="1" ht="15" customHeight="1" x14ac:dyDescent="0.2">
      <c r="F31" s="748"/>
      <c r="G31" s="749"/>
      <c r="H31" s="749"/>
      <c r="I31" s="749"/>
      <c r="J31" s="750"/>
    </row>
    <row r="32" spans="1:10" s="432" customFormat="1" ht="15" customHeight="1" x14ac:dyDescent="0.2">
      <c r="A32" s="762"/>
      <c r="B32" s="762"/>
      <c r="C32" s="772" t="s">
        <v>195</v>
      </c>
      <c r="D32" s="768"/>
      <c r="E32" s="769"/>
      <c r="F32" s="767" t="s">
        <v>196</v>
      </c>
      <c r="G32" s="768"/>
      <c r="H32" s="769"/>
      <c r="I32" s="462"/>
    </row>
    <row r="33" spans="1:9" s="432" customFormat="1" ht="15" customHeight="1" x14ac:dyDescent="0.2">
      <c r="A33" s="763"/>
      <c r="B33" s="763"/>
      <c r="C33" s="433" t="s">
        <v>35</v>
      </c>
      <c r="D33" s="434" t="s">
        <v>190</v>
      </c>
      <c r="E33" s="435" t="s">
        <v>191</v>
      </c>
      <c r="F33" s="436" t="s">
        <v>35</v>
      </c>
      <c r="G33" s="434" t="s">
        <v>190</v>
      </c>
      <c r="H33" s="435" t="s">
        <v>191</v>
      </c>
      <c r="I33" s="434" t="s">
        <v>197</v>
      </c>
    </row>
    <row r="34" spans="1:9" s="432" customFormat="1" ht="15" customHeight="1" x14ac:dyDescent="0.2">
      <c r="A34" s="773" t="s">
        <v>192</v>
      </c>
      <c r="B34" s="463" t="s">
        <v>32</v>
      </c>
      <c r="C34" s="445">
        <v>4</v>
      </c>
      <c r="D34" s="445">
        <v>1158730.46</v>
      </c>
      <c r="E34" s="446">
        <v>289682.61499999999</v>
      </c>
      <c r="F34" s="464">
        <v>4</v>
      </c>
      <c r="G34" s="445">
        <v>1284565.6599999999</v>
      </c>
      <c r="H34" s="445">
        <v>321141.41499999998</v>
      </c>
      <c r="I34" s="465">
        <f t="shared" ref="I34:I42" si="1">((G34-D34)/G34)*100</f>
        <v>9.7959336699067574</v>
      </c>
    </row>
    <row r="35" spans="1:9" s="432" customFormat="1" ht="15" customHeight="1" x14ac:dyDescent="0.2">
      <c r="A35" s="774"/>
      <c r="B35" s="466" t="s">
        <v>27</v>
      </c>
      <c r="C35" s="445">
        <v>27</v>
      </c>
      <c r="D35" s="445">
        <v>24148152.683640003</v>
      </c>
      <c r="E35" s="446">
        <v>894376.02532000013</v>
      </c>
      <c r="F35" s="464">
        <v>33</v>
      </c>
      <c r="G35" s="445">
        <v>20169280.749999996</v>
      </c>
      <c r="H35" s="445">
        <v>611190.32575757569</v>
      </c>
      <c r="I35" s="442">
        <f t="shared" si="1"/>
        <v>-19.727386330521519</v>
      </c>
    </row>
    <row r="36" spans="1:9" s="432" customFormat="1" ht="15" customHeight="1" x14ac:dyDescent="0.2">
      <c r="A36" s="774"/>
      <c r="B36" s="466" t="s">
        <v>34</v>
      </c>
      <c r="C36" s="445">
        <v>5</v>
      </c>
      <c r="D36" s="445">
        <v>683592.73</v>
      </c>
      <c r="E36" s="446">
        <v>136718.546</v>
      </c>
      <c r="F36" s="464">
        <v>4</v>
      </c>
      <c r="G36" s="445">
        <v>658135.03</v>
      </c>
      <c r="H36" s="445">
        <v>164533.75750000001</v>
      </c>
      <c r="I36" s="442">
        <f t="shared" si="1"/>
        <v>-3.8681575724665427</v>
      </c>
    </row>
    <row r="37" spans="1:9" s="432" customFormat="1" ht="15" customHeight="1" x14ac:dyDescent="0.2">
      <c r="A37" s="774"/>
      <c r="B37" s="466" t="s">
        <v>29</v>
      </c>
      <c r="C37" s="445">
        <v>13</v>
      </c>
      <c r="D37" s="445">
        <v>6339081.5899999999</v>
      </c>
      <c r="E37" s="446">
        <v>487621.66076923074</v>
      </c>
      <c r="F37" s="464">
        <v>12</v>
      </c>
      <c r="G37" s="445">
        <v>4810005.7</v>
      </c>
      <c r="H37" s="445">
        <v>400833.80833333335</v>
      </c>
      <c r="I37" s="442">
        <f t="shared" si="1"/>
        <v>-31.789481871092164</v>
      </c>
    </row>
    <row r="38" spans="1:9" s="432" customFormat="1" ht="15" customHeight="1" x14ac:dyDescent="0.2">
      <c r="A38" s="774"/>
      <c r="B38" s="466" t="s">
        <v>33</v>
      </c>
      <c r="C38" s="445">
        <v>4</v>
      </c>
      <c r="D38" s="445">
        <v>1742589.43</v>
      </c>
      <c r="E38" s="446">
        <v>435647.35749999998</v>
      </c>
      <c r="F38" s="464">
        <v>5</v>
      </c>
      <c r="G38" s="445">
        <v>2081812.44</v>
      </c>
      <c r="H38" s="445">
        <v>416362.48800000001</v>
      </c>
      <c r="I38" s="442">
        <f t="shared" si="1"/>
        <v>16.294600007289802</v>
      </c>
    </row>
    <row r="39" spans="1:9" s="432" customFormat="1" ht="15" customHeight="1" x14ac:dyDescent="0.2">
      <c r="A39" s="774"/>
      <c r="B39" s="466" t="s">
        <v>28</v>
      </c>
      <c r="C39" s="445">
        <v>13</v>
      </c>
      <c r="D39" s="445">
        <v>10069989.779999999</v>
      </c>
      <c r="E39" s="446">
        <v>774614.59846153844</v>
      </c>
      <c r="F39" s="464">
        <v>13</v>
      </c>
      <c r="G39" s="445">
        <v>10536158.800000001</v>
      </c>
      <c r="H39" s="445">
        <v>810473.75384615385</v>
      </c>
      <c r="I39" s="442">
        <f t="shared" si="1"/>
        <v>4.4244684315122642</v>
      </c>
    </row>
    <row r="40" spans="1:9" s="432" customFormat="1" ht="15" customHeight="1" x14ac:dyDescent="0.2">
      <c r="A40" s="774"/>
      <c r="B40" s="466" t="s">
        <v>31</v>
      </c>
      <c r="C40" s="445">
        <v>12</v>
      </c>
      <c r="D40" s="445">
        <v>4174988.8899999997</v>
      </c>
      <c r="E40" s="446">
        <v>347915.74083333329</v>
      </c>
      <c r="F40" s="464">
        <v>11</v>
      </c>
      <c r="G40" s="445">
        <v>3452639.1000000006</v>
      </c>
      <c r="H40" s="445">
        <v>313876.28181818186</v>
      </c>
      <c r="I40" s="442">
        <f t="shared" si="1"/>
        <v>-20.92167090386015</v>
      </c>
    </row>
    <row r="41" spans="1:9" s="432" customFormat="1" ht="15" customHeight="1" x14ac:dyDescent="0.2">
      <c r="A41" s="775"/>
      <c r="B41" s="467" t="s">
        <v>30</v>
      </c>
      <c r="C41" s="468">
        <v>18</v>
      </c>
      <c r="D41" s="468">
        <v>3508781.9961029999</v>
      </c>
      <c r="E41" s="469">
        <v>194932.33311683332</v>
      </c>
      <c r="F41" s="470">
        <v>15</v>
      </c>
      <c r="G41" s="468">
        <v>2688067.6</v>
      </c>
      <c r="H41" s="468">
        <v>179204.50666666668</v>
      </c>
      <c r="I41" s="453">
        <f t="shared" si="1"/>
        <v>-30.531761779465654</v>
      </c>
    </row>
    <row r="42" spans="1:9" s="432" customFormat="1" ht="15" customHeight="1" x14ac:dyDescent="0.2">
      <c r="A42" s="471"/>
      <c r="B42" s="472" t="s">
        <v>4</v>
      </c>
      <c r="C42" s="473">
        <f>SUM(C34:C41)</f>
        <v>96</v>
      </c>
      <c r="D42" s="473">
        <f>SUM(D34:D41)</f>
        <v>51825907.559743002</v>
      </c>
      <c r="E42" s="474">
        <f>D42/C42</f>
        <v>539853.2037473229</v>
      </c>
      <c r="F42" s="475">
        <f>SUM(F34:F41)</f>
        <v>97</v>
      </c>
      <c r="G42" s="473">
        <f>SUM(G34:G41)</f>
        <v>45680665.079999998</v>
      </c>
      <c r="H42" s="473">
        <f>G42/F42</f>
        <v>470934.69154639175</v>
      </c>
      <c r="I42" s="458">
        <f t="shared" si="1"/>
        <v>-13.452611666185058</v>
      </c>
    </row>
    <row r="43" spans="1:9" s="432" customFormat="1" ht="15" customHeight="1" x14ac:dyDescent="0.2">
      <c r="A43" s="776" t="s">
        <v>198</v>
      </c>
      <c r="B43" s="776"/>
      <c r="C43" s="776"/>
      <c r="D43" s="776"/>
      <c r="E43" s="776"/>
      <c r="F43" s="776"/>
      <c r="G43" s="776"/>
      <c r="H43" s="776"/>
      <c r="I43" s="462"/>
    </row>
    <row r="44" spans="1:9" s="432" customFormat="1" ht="15" customHeight="1" x14ac:dyDescent="0.2">
      <c r="A44" s="476"/>
      <c r="B44" s="476"/>
      <c r="C44" s="476"/>
      <c r="D44" s="476"/>
      <c r="E44" s="476"/>
      <c r="F44" s="476"/>
      <c r="G44" s="476"/>
      <c r="H44" s="476"/>
      <c r="I44" s="462"/>
    </row>
    <row r="45" spans="1:9" s="432" customFormat="1" ht="15" customHeight="1" x14ac:dyDescent="0.2">
      <c r="A45" s="476"/>
      <c r="B45" s="476"/>
      <c r="C45" s="476"/>
      <c r="D45" s="476"/>
      <c r="E45" s="476"/>
      <c r="F45" s="476"/>
      <c r="G45" s="476"/>
      <c r="H45" s="476"/>
      <c r="I45" s="462"/>
    </row>
    <row r="46" spans="1:9" s="432" customFormat="1" ht="15" customHeight="1" x14ac:dyDescent="0.2">
      <c r="A46" s="748" t="s">
        <v>436</v>
      </c>
      <c r="B46" s="749"/>
      <c r="C46" s="749"/>
      <c r="D46" s="749"/>
      <c r="E46" s="750"/>
      <c r="F46" s="476"/>
      <c r="G46" s="476"/>
      <c r="H46" s="476"/>
      <c r="I46" s="462"/>
    </row>
    <row r="47" spans="1:9" s="432" customFormat="1" ht="15" customHeight="1" x14ac:dyDescent="0.2">
      <c r="A47" s="477"/>
      <c r="B47" s="478"/>
      <c r="C47" s="478"/>
      <c r="D47" s="478"/>
      <c r="E47" s="479"/>
      <c r="F47" s="476"/>
      <c r="G47" s="476"/>
      <c r="H47" s="476"/>
      <c r="I47" s="462"/>
    </row>
    <row r="48" spans="1:9" s="432" customFormat="1" ht="15" customHeight="1" x14ac:dyDescent="0.2">
      <c r="A48" s="762"/>
      <c r="B48" s="762"/>
      <c r="C48" s="772" t="s">
        <v>195</v>
      </c>
      <c r="D48" s="768"/>
      <c r="E48" s="769"/>
      <c r="F48" s="767" t="s">
        <v>196</v>
      </c>
      <c r="G48" s="768"/>
      <c r="H48" s="769"/>
      <c r="I48" s="462"/>
    </row>
    <row r="49" spans="1:9" s="432" customFormat="1" ht="15" customHeight="1" x14ac:dyDescent="0.2">
      <c r="A49" s="763"/>
      <c r="B49" s="763"/>
      <c r="C49" s="433" t="s">
        <v>35</v>
      </c>
      <c r="D49" s="434" t="s">
        <v>190</v>
      </c>
      <c r="E49" s="435" t="s">
        <v>191</v>
      </c>
      <c r="F49" s="436" t="s">
        <v>35</v>
      </c>
      <c r="G49" s="434" t="s">
        <v>190</v>
      </c>
      <c r="H49" s="435" t="s">
        <v>191</v>
      </c>
      <c r="I49" s="434" t="s">
        <v>197</v>
      </c>
    </row>
    <row r="50" spans="1:9" s="432" customFormat="1" ht="15" customHeight="1" x14ac:dyDescent="0.2">
      <c r="A50" s="773" t="s">
        <v>192</v>
      </c>
      <c r="B50" s="463" t="s">
        <v>32</v>
      </c>
      <c r="C50" s="445">
        <v>3</v>
      </c>
      <c r="D50" s="445">
        <v>105555.59999999999</v>
      </c>
      <c r="E50" s="446">
        <v>35185.199999999997</v>
      </c>
      <c r="F50" s="464">
        <v>2</v>
      </c>
      <c r="G50" s="445">
        <v>76366.929999999993</v>
      </c>
      <c r="H50" s="445">
        <v>38183.464999999997</v>
      </c>
      <c r="I50" s="445">
        <f t="shared" ref="I50:I58" si="2">((G50-D50)/G50)*100</f>
        <v>-38.221609798901177</v>
      </c>
    </row>
    <row r="51" spans="1:9" s="432" customFormat="1" ht="15" customHeight="1" x14ac:dyDescent="0.2">
      <c r="A51" s="774"/>
      <c r="B51" s="466" t="s">
        <v>27</v>
      </c>
      <c r="C51" s="445">
        <v>10</v>
      </c>
      <c r="D51" s="445">
        <v>218450.39</v>
      </c>
      <c r="E51" s="446">
        <v>21845.039000000001</v>
      </c>
      <c r="F51" s="464">
        <v>18</v>
      </c>
      <c r="G51" s="445">
        <v>1410758.2899999996</v>
      </c>
      <c r="H51" s="445">
        <v>78375.460555555532</v>
      </c>
      <c r="I51" s="445">
        <f t="shared" si="2"/>
        <v>84.515392073294123</v>
      </c>
    </row>
    <row r="52" spans="1:9" s="432" customFormat="1" ht="15" customHeight="1" x14ac:dyDescent="0.2">
      <c r="A52" s="774"/>
      <c r="B52" s="466" t="s">
        <v>34</v>
      </c>
      <c r="C52" s="445">
        <v>3</v>
      </c>
      <c r="D52" s="445">
        <v>8589.39</v>
      </c>
      <c r="E52" s="446">
        <v>2863.13</v>
      </c>
      <c r="F52" s="464">
        <v>1</v>
      </c>
      <c r="G52" s="445">
        <v>16706.95</v>
      </c>
      <c r="H52" s="445">
        <v>16706.95</v>
      </c>
      <c r="I52" s="445">
        <f t="shared" si="2"/>
        <v>48.587922990132853</v>
      </c>
    </row>
    <row r="53" spans="1:9" s="432" customFormat="1" ht="15" customHeight="1" x14ac:dyDescent="0.2">
      <c r="A53" s="774"/>
      <c r="B53" s="466" t="s">
        <v>29</v>
      </c>
      <c r="C53" s="445">
        <v>2</v>
      </c>
      <c r="D53" s="445">
        <v>17359.900000000001</v>
      </c>
      <c r="E53" s="446">
        <v>8679.9500000000007</v>
      </c>
      <c r="F53" s="464">
        <v>2</v>
      </c>
      <c r="G53" s="445">
        <v>270004.19</v>
      </c>
      <c r="H53" s="445">
        <v>135002.095</v>
      </c>
      <c r="I53" s="445">
        <f t="shared" si="2"/>
        <v>93.570507183610744</v>
      </c>
    </row>
    <row r="54" spans="1:9" s="432" customFormat="1" ht="15" customHeight="1" x14ac:dyDescent="0.2">
      <c r="A54" s="774"/>
      <c r="B54" s="466" t="s">
        <v>33</v>
      </c>
      <c r="C54" s="445">
        <v>2</v>
      </c>
      <c r="D54" s="445">
        <v>9170</v>
      </c>
      <c r="E54" s="446">
        <v>4585</v>
      </c>
      <c r="F54" s="464">
        <v>1</v>
      </c>
      <c r="G54" s="445">
        <v>11666</v>
      </c>
      <c r="H54" s="445">
        <v>11666</v>
      </c>
      <c r="I54" s="445">
        <f t="shared" si="2"/>
        <v>21.395508314760843</v>
      </c>
    </row>
    <row r="55" spans="1:9" s="432" customFormat="1" ht="15" customHeight="1" x14ac:dyDescent="0.2">
      <c r="A55" s="774"/>
      <c r="B55" s="466" t="s">
        <v>28</v>
      </c>
      <c r="C55" s="445">
        <v>2</v>
      </c>
      <c r="D55" s="445">
        <v>49602.04</v>
      </c>
      <c r="E55" s="446">
        <v>24801.02</v>
      </c>
      <c r="F55" s="464">
        <v>6</v>
      </c>
      <c r="G55" s="445">
        <v>293878</v>
      </c>
      <c r="H55" s="445">
        <v>48979.666666666672</v>
      </c>
      <c r="I55" s="445">
        <f t="shared" si="2"/>
        <v>83.121553842070512</v>
      </c>
    </row>
    <row r="56" spans="1:9" s="432" customFormat="1" ht="15" customHeight="1" x14ac:dyDescent="0.2">
      <c r="A56" s="774"/>
      <c r="B56" s="466" t="s">
        <v>31</v>
      </c>
      <c r="C56" s="445">
        <v>4</v>
      </c>
      <c r="D56" s="445">
        <v>113497</v>
      </c>
      <c r="E56" s="446">
        <v>28374.25</v>
      </c>
      <c r="F56" s="464">
        <v>3</v>
      </c>
      <c r="G56" s="445">
        <v>24607.58</v>
      </c>
      <c r="H56" s="445">
        <v>8202.5266666666666</v>
      </c>
      <c r="I56" s="445">
        <f t="shared" si="2"/>
        <v>-361.22780053950851</v>
      </c>
    </row>
    <row r="57" spans="1:9" s="432" customFormat="1" ht="15" customHeight="1" x14ac:dyDescent="0.2">
      <c r="A57" s="775"/>
      <c r="B57" s="467" t="s">
        <v>30</v>
      </c>
      <c r="C57" s="468">
        <v>4</v>
      </c>
      <c r="D57" s="468">
        <v>51854.580000000009</v>
      </c>
      <c r="E57" s="469">
        <v>12963.645000000002</v>
      </c>
      <c r="F57" s="470">
        <v>5</v>
      </c>
      <c r="G57" s="468">
        <v>120527</v>
      </c>
      <c r="H57" s="468">
        <v>24105.4</v>
      </c>
      <c r="I57" s="468">
        <f t="shared" si="2"/>
        <v>56.976793581521136</v>
      </c>
    </row>
    <row r="58" spans="1:9" s="432" customFormat="1" ht="15" customHeight="1" x14ac:dyDescent="0.2">
      <c r="A58" s="471"/>
      <c r="B58" s="472" t="s">
        <v>4</v>
      </c>
      <c r="C58" s="480">
        <f>SUM(C50:C57)</f>
        <v>30</v>
      </c>
      <c r="D58" s="480">
        <f>SUM(D50:D57)</f>
        <v>574078.9</v>
      </c>
      <c r="E58" s="480">
        <f>D58/C58</f>
        <v>19135.963333333333</v>
      </c>
      <c r="F58" s="481">
        <f>SUM(F50:F57)</f>
        <v>38</v>
      </c>
      <c r="G58" s="480">
        <f>SUM(G50:G57)</f>
        <v>2224514.9399999995</v>
      </c>
      <c r="H58" s="480">
        <f>G58/F58</f>
        <v>58539.86684210525</v>
      </c>
      <c r="I58" s="480">
        <f t="shared" si="2"/>
        <v>74.193075097980682</v>
      </c>
    </row>
    <row r="59" spans="1:9" s="432" customFormat="1" ht="15" customHeight="1" x14ac:dyDescent="0.2">
      <c r="A59" s="476"/>
      <c r="B59" s="476"/>
      <c r="C59" s="476"/>
      <c r="D59" s="476"/>
      <c r="E59" s="476"/>
      <c r="F59" s="476"/>
      <c r="G59" s="476"/>
      <c r="H59" s="476"/>
      <c r="I59" s="462"/>
    </row>
    <row r="60" spans="1:9" s="432" customFormat="1" ht="15" customHeight="1" x14ac:dyDescent="0.2">
      <c r="A60" s="476"/>
      <c r="B60" s="476"/>
      <c r="C60" s="476"/>
      <c r="D60" s="476"/>
      <c r="E60" s="476"/>
      <c r="F60" s="476"/>
      <c r="G60" s="476"/>
      <c r="H60" s="476"/>
      <c r="I60" s="462"/>
    </row>
    <row r="61" spans="1:9" s="432" customFormat="1" ht="15" customHeight="1" x14ac:dyDescent="0.2">
      <c r="A61" s="748" t="s">
        <v>437</v>
      </c>
      <c r="B61" s="749"/>
      <c r="C61" s="749"/>
      <c r="D61" s="749"/>
      <c r="E61" s="750"/>
    </row>
    <row r="62" spans="1:9" s="432" customFormat="1" ht="15" customHeight="1" x14ac:dyDescent="0.2"/>
    <row r="63" spans="1:9" s="432" customFormat="1" ht="15" customHeight="1" x14ac:dyDescent="0.2">
      <c r="A63" s="762"/>
      <c r="B63" s="762"/>
      <c r="C63" s="764" t="s">
        <v>195</v>
      </c>
      <c r="D63" s="764"/>
      <c r="E63" s="764"/>
      <c r="F63" s="765" t="s">
        <v>196</v>
      </c>
      <c r="G63" s="764"/>
      <c r="H63" s="764"/>
      <c r="I63" s="462"/>
    </row>
    <row r="64" spans="1:9" s="432" customFormat="1" ht="15" customHeight="1" x14ac:dyDescent="0.2">
      <c r="A64" s="762"/>
      <c r="B64" s="762"/>
      <c r="C64" s="482" t="s">
        <v>35</v>
      </c>
      <c r="D64" s="482" t="s">
        <v>190</v>
      </c>
      <c r="E64" s="482" t="s">
        <v>191</v>
      </c>
      <c r="F64" s="483" t="s">
        <v>35</v>
      </c>
      <c r="G64" s="482" t="s">
        <v>190</v>
      </c>
      <c r="H64" s="482" t="s">
        <v>191</v>
      </c>
      <c r="I64" s="484" t="s">
        <v>197</v>
      </c>
    </row>
    <row r="65" spans="1:11" s="432" customFormat="1" ht="15" customHeight="1" x14ac:dyDescent="0.2">
      <c r="A65" s="766" t="s">
        <v>192</v>
      </c>
      <c r="B65" s="674" t="s">
        <v>32</v>
      </c>
      <c r="C65" s="445">
        <v>4</v>
      </c>
      <c r="D65" s="445">
        <v>390979.41000000003</v>
      </c>
      <c r="E65" s="446">
        <v>97744.852500000008</v>
      </c>
      <c r="F65" s="464">
        <v>4</v>
      </c>
      <c r="G65" s="445">
        <v>125604.24</v>
      </c>
      <c r="H65" s="445">
        <v>31401.06</v>
      </c>
      <c r="I65" s="442">
        <f>((G65-D65) / D65)*100</f>
        <v>-67.874461726769709</v>
      </c>
    </row>
    <row r="66" spans="1:11" s="432" customFormat="1" ht="15" customHeight="1" x14ac:dyDescent="0.2">
      <c r="A66" s="758"/>
      <c r="B66" s="471" t="s">
        <v>27</v>
      </c>
      <c r="C66" s="445">
        <v>25</v>
      </c>
      <c r="D66" s="445">
        <v>13587448.490309998</v>
      </c>
      <c r="E66" s="446">
        <v>543497.9396123999</v>
      </c>
      <c r="F66" s="464">
        <v>31</v>
      </c>
      <c r="G66" s="445">
        <v>3517130.4600000018</v>
      </c>
      <c r="H66" s="445">
        <v>113455.82129032264</v>
      </c>
      <c r="I66" s="442">
        <f t="shared" ref="I66:I73" si="3">((G66-D66) / D66)*100</f>
        <v>-74.114857086609959</v>
      </c>
    </row>
    <row r="67" spans="1:11" s="432" customFormat="1" ht="15" customHeight="1" x14ac:dyDescent="0.2">
      <c r="A67" s="758"/>
      <c r="B67" s="471" t="s">
        <v>34</v>
      </c>
      <c r="C67" s="445">
        <v>5</v>
      </c>
      <c r="D67" s="445">
        <v>93783.65</v>
      </c>
      <c r="E67" s="446">
        <v>18756.73</v>
      </c>
      <c r="F67" s="464">
        <v>4</v>
      </c>
      <c r="G67" s="445">
        <v>36364.950000000004</v>
      </c>
      <c r="H67" s="445">
        <v>9091.2375000000011</v>
      </c>
      <c r="I67" s="442">
        <f t="shared" si="3"/>
        <v>-61.224637770016408</v>
      </c>
    </row>
    <row r="68" spans="1:11" s="432" customFormat="1" ht="15" customHeight="1" x14ac:dyDescent="0.2">
      <c r="A68" s="758"/>
      <c r="B68" s="471" t="s">
        <v>29</v>
      </c>
      <c r="C68" s="445">
        <v>12</v>
      </c>
      <c r="D68" s="445">
        <v>3012517.0100000002</v>
      </c>
      <c r="E68" s="446">
        <v>251043.0841666667</v>
      </c>
      <c r="F68" s="464">
        <v>10</v>
      </c>
      <c r="G68" s="445">
        <v>510652.93</v>
      </c>
      <c r="H68" s="445">
        <v>51065.292999999998</v>
      </c>
      <c r="I68" s="442">
        <f t="shared" si="3"/>
        <v>-83.048961107774787</v>
      </c>
    </row>
    <row r="69" spans="1:11" s="432" customFormat="1" ht="15" customHeight="1" x14ac:dyDescent="0.2">
      <c r="A69" s="758"/>
      <c r="B69" s="471" t="s">
        <v>33</v>
      </c>
      <c r="C69" s="445">
        <v>4</v>
      </c>
      <c r="D69" s="445">
        <v>267370.91000000003</v>
      </c>
      <c r="E69" s="446">
        <v>66842.727500000008</v>
      </c>
      <c r="F69" s="464">
        <v>4</v>
      </c>
      <c r="G69" s="445">
        <v>107675.17</v>
      </c>
      <c r="H69" s="445">
        <v>26918.7925</v>
      </c>
      <c r="I69" s="442">
        <f t="shared" si="3"/>
        <v>-59.728165640757268</v>
      </c>
    </row>
    <row r="70" spans="1:11" s="432" customFormat="1" ht="15" customHeight="1" x14ac:dyDescent="0.2">
      <c r="A70" s="758"/>
      <c r="B70" s="471" t="s">
        <v>28</v>
      </c>
      <c r="C70" s="445">
        <v>13</v>
      </c>
      <c r="D70" s="445">
        <v>3246858.540000001</v>
      </c>
      <c r="E70" s="446">
        <v>249758.34923076929</v>
      </c>
      <c r="F70" s="464">
        <v>12</v>
      </c>
      <c r="G70" s="445">
        <v>1304230.7999999998</v>
      </c>
      <c r="H70" s="445">
        <v>108685.9</v>
      </c>
      <c r="I70" s="442">
        <f t="shared" si="3"/>
        <v>-59.830994053716935</v>
      </c>
    </row>
    <row r="71" spans="1:11" s="432" customFormat="1" ht="15" customHeight="1" x14ac:dyDescent="0.2">
      <c r="A71" s="758"/>
      <c r="B71" s="471" t="s">
        <v>31</v>
      </c>
      <c r="C71" s="445">
        <v>12</v>
      </c>
      <c r="D71" s="445">
        <v>1471925.5899999999</v>
      </c>
      <c r="E71" s="446">
        <v>122660.46583333332</v>
      </c>
      <c r="F71" s="464">
        <v>9</v>
      </c>
      <c r="G71" s="445">
        <v>873278.10999999987</v>
      </c>
      <c r="H71" s="445">
        <v>97030.901111111103</v>
      </c>
      <c r="I71" s="442">
        <f t="shared" si="3"/>
        <v>-40.671042345285954</v>
      </c>
    </row>
    <row r="72" spans="1:11" s="432" customFormat="1" ht="15" customHeight="1" x14ac:dyDescent="0.2">
      <c r="A72" s="758"/>
      <c r="B72" s="471" t="s">
        <v>30</v>
      </c>
      <c r="C72" s="468">
        <v>18</v>
      </c>
      <c r="D72" s="468">
        <v>741412.72174000018</v>
      </c>
      <c r="E72" s="469">
        <v>41189.595652222233</v>
      </c>
      <c r="F72" s="470">
        <v>15</v>
      </c>
      <c r="G72" s="468">
        <v>490834.36</v>
      </c>
      <c r="H72" s="468">
        <v>32722.290666666664</v>
      </c>
      <c r="I72" s="453">
        <f t="shared" si="3"/>
        <v>-33.797418683607837</v>
      </c>
    </row>
    <row r="73" spans="1:11" s="432" customFormat="1" ht="15" customHeight="1" x14ac:dyDescent="0.2">
      <c r="A73" s="471"/>
      <c r="B73" s="472" t="s">
        <v>4</v>
      </c>
      <c r="C73" s="473">
        <f>SUM(C65:C72)</f>
        <v>93</v>
      </c>
      <c r="D73" s="473">
        <f>SUM(D65:D72)</f>
        <v>22812296.322050001</v>
      </c>
      <c r="E73" s="474">
        <f>D73/C73</f>
        <v>245293.50883924734</v>
      </c>
      <c r="F73" s="475">
        <f>SUM(F65:F72)</f>
        <v>89</v>
      </c>
      <c r="G73" s="473">
        <f>SUM(G65:G72)</f>
        <v>6965771.0200000023</v>
      </c>
      <c r="H73" s="473">
        <f>G73/F73</f>
        <v>78267.090112359583</v>
      </c>
      <c r="I73" s="458">
        <f t="shared" si="3"/>
        <v>-69.46484070844285</v>
      </c>
      <c r="K73" s="673"/>
    </row>
    <row r="74" spans="1:11" s="432" customFormat="1" ht="15" customHeight="1" x14ac:dyDescent="0.2"/>
    <row r="75" spans="1:11" s="432" customFormat="1" ht="15" customHeight="1" x14ac:dyDescent="0.2"/>
    <row r="76" spans="1:11" s="432" customFormat="1" ht="15" customHeight="1" x14ac:dyDescent="0.2"/>
    <row r="77" spans="1:11" s="432" customFormat="1" ht="15" customHeight="1" x14ac:dyDescent="0.2">
      <c r="A77" s="748" t="s">
        <v>438</v>
      </c>
      <c r="B77" s="749"/>
      <c r="C77" s="749"/>
      <c r="D77" s="749"/>
      <c r="E77" s="750"/>
      <c r="F77" s="459"/>
      <c r="G77" s="459"/>
      <c r="H77" s="459"/>
    </row>
    <row r="78" spans="1:11" s="432" customFormat="1" ht="15" customHeight="1" x14ac:dyDescent="0.2">
      <c r="A78" s="459"/>
      <c r="B78" s="459"/>
      <c r="C78" s="459"/>
      <c r="D78" s="459"/>
      <c r="E78" s="459"/>
      <c r="F78" s="459"/>
      <c r="G78" s="459"/>
      <c r="H78" s="459"/>
    </row>
    <row r="79" spans="1:11" s="432" customFormat="1" ht="15" customHeight="1" x14ac:dyDescent="0.2">
      <c r="A79" s="751"/>
      <c r="B79" s="751"/>
      <c r="C79" s="753" t="s">
        <v>195</v>
      </c>
      <c r="D79" s="754"/>
      <c r="E79" s="755"/>
      <c r="F79" s="756" t="s">
        <v>196</v>
      </c>
      <c r="G79" s="754"/>
      <c r="H79" s="755"/>
      <c r="I79" s="431"/>
    </row>
    <row r="80" spans="1:11" s="432" customFormat="1" ht="15" customHeight="1" x14ac:dyDescent="0.2">
      <c r="A80" s="751"/>
      <c r="B80" s="752"/>
      <c r="C80" s="433" t="s">
        <v>35</v>
      </c>
      <c r="D80" s="434" t="s">
        <v>190</v>
      </c>
      <c r="E80" s="435" t="s">
        <v>191</v>
      </c>
      <c r="F80" s="436" t="s">
        <v>35</v>
      </c>
      <c r="G80" s="434" t="s">
        <v>190</v>
      </c>
      <c r="H80" s="435" t="s">
        <v>191</v>
      </c>
      <c r="I80" s="434" t="s">
        <v>197</v>
      </c>
    </row>
    <row r="81" spans="1:11" s="432" customFormat="1" ht="15" customHeight="1" x14ac:dyDescent="0.2">
      <c r="A81" s="760" t="s">
        <v>66</v>
      </c>
      <c r="B81" s="437" t="s">
        <v>67</v>
      </c>
      <c r="C81" s="438">
        <v>12</v>
      </c>
      <c r="D81" s="439">
        <v>16667464.630310001</v>
      </c>
      <c r="E81" s="440">
        <v>1388955.3858591667</v>
      </c>
      <c r="F81" s="441">
        <v>14</v>
      </c>
      <c r="G81" s="439">
        <v>4588236.9600000009</v>
      </c>
      <c r="H81" s="440">
        <v>327731.21142857149</v>
      </c>
      <c r="I81" s="442">
        <f>((G81-D81) / D81)*100</f>
        <v>-72.471896225558908</v>
      </c>
    </row>
    <row r="82" spans="1:11" s="432" customFormat="1" ht="15" customHeight="1" x14ac:dyDescent="0.2">
      <c r="A82" s="761"/>
      <c r="B82" s="443" t="s">
        <v>68</v>
      </c>
      <c r="C82" s="444">
        <v>42</v>
      </c>
      <c r="D82" s="445">
        <v>5060191.801740001</v>
      </c>
      <c r="E82" s="446">
        <v>120480.75718428573</v>
      </c>
      <c r="F82" s="447">
        <v>41</v>
      </c>
      <c r="G82" s="445">
        <v>1989756.6500000004</v>
      </c>
      <c r="H82" s="446">
        <v>48530.650000000009</v>
      </c>
      <c r="I82" s="442">
        <f t="shared" ref="I82:I84" si="4">((G82-D82) / D82)*100</f>
        <v>-60.678236557835582</v>
      </c>
    </row>
    <row r="83" spans="1:11" s="432" customFormat="1" ht="15" customHeight="1" x14ac:dyDescent="0.2">
      <c r="A83" s="761"/>
      <c r="B83" s="448" t="s">
        <v>69</v>
      </c>
      <c r="C83" s="449">
        <v>39</v>
      </c>
      <c r="D83" s="450">
        <v>1084639.8899999999</v>
      </c>
      <c r="E83" s="451">
        <v>27811.279230769229</v>
      </c>
      <c r="F83" s="452">
        <v>34</v>
      </c>
      <c r="G83" s="450">
        <v>387777.41</v>
      </c>
      <c r="H83" s="451">
        <v>11405.21794117647</v>
      </c>
      <c r="I83" s="453">
        <f t="shared" si="4"/>
        <v>-64.248280597535469</v>
      </c>
    </row>
    <row r="84" spans="1:11" s="432" customFormat="1" ht="15" customHeight="1" x14ac:dyDescent="0.2">
      <c r="A84" s="460"/>
      <c r="B84" s="454" t="s">
        <v>4</v>
      </c>
      <c r="C84" s="455">
        <f>SUM(C81:C83)</f>
        <v>93</v>
      </c>
      <c r="D84" s="456">
        <f>SUM(D81:D83)</f>
        <v>22812296.322050001</v>
      </c>
      <c r="E84" s="456">
        <f>D84/C84</f>
        <v>245293.50883924734</v>
      </c>
      <c r="F84" s="457">
        <f>SUM(F81:F83)</f>
        <v>89</v>
      </c>
      <c r="G84" s="456">
        <f>SUM(G81:G83)</f>
        <v>6965771.0200000014</v>
      </c>
      <c r="H84" s="456">
        <f>G84/F84</f>
        <v>78267.090112359569</v>
      </c>
      <c r="I84" s="458">
        <f t="shared" si="4"/>
        <v>-69.46484070844285</v>
      </c>
      <c r="K84" s="673"/>
    </row>
    <row r="85" spans="1:11" s="432" customFormat="1" ht="15" customHeight="1" x14ac:dyDescent="0.2">
      <c r="A85" s="747" t="s">
        <v>194</v>
      </c>
      <c r="B85" s="747"/>
      <c r="C85" s="747"/>
      <c r="D85" s="747"/>
      <c r="E85" s="747"/>
      <c r="F85" s="747"/>
      <c r="G85" s="747"/>
      <c r="H85" s="747"/>
    </row>
    <row r="86" spans="1:11" s="432" customFormat="1" ht="15" customHeight="1" x14ac:dyDescent="0.2"/>
    <row r="87" spans="1:11" s="432" customFormat="1" ht="15" customHeight="1" x14ac:dyDescent="0.2"/>
    <row r="88" spans="1:11" s="432" customFormat="1" ht="15" customHeight="1" x14ac:dyDescent="0.2">
      <c r="A88" s="485" t="s">
        <v>439</v>
      </c>
    </row>
    <row r="89" spans="1:11" s="432" customFormat="1" ht="15" customHeight="1" x14ac:dyDescent="0.2"/>
    <row r="90" spans="1:11" s="432" customFormat="1" ht="15" customHeight="1" x14ac:dyDescent="0.2">
      <c r="A90" s="762"/>
      <c r="B90" s="762"/>
      <c r="C90" s="764" t="s">
        <v>195</v>
      </c>
      <c r="D90" s="764"/>
      <c r="E90" s="764"/>
      <c r="F90" s="765" t="s">
        <v>196</v>
      </c>
      <c r="G90" s="764"/>
      <c r="H90" s="764"/>
      <c r="I90" s="486"/>
    </row>
    <row r="91" spans="1:11" s="432" customFormat="1" ht="15" customHeight="1" x14ac:dyDescent="0.2">
      <c r="A91" s="762"/>
      <c r="B91" s="762"/>
      <c r="C91" s="487" t="s">
        <v>35</v>
      </c>
      <c r="D91" s="487" t="s">
        <v>190</v>
      </c>
      <c r="E91" s="487" t="s">
        <v>191</v>
      </c>
      <c r="F91" s="488" t="s">
        <v>35</v>
      </c>
      <c r="G91" s="487" t="s">
        <v>190</v>
      </c>
      <c r="H91" s="487" t="s">
        <v>191</v>
      </c>
      <c r="I91" s="489" t="s">
        <v>197</v>
      </c>
    </row>
    <row r="92" spans="1:11" s="432" customFormat="1" ht="15" customHeight="1" x14ac:dyDescent="0.2">
      <c r="A92" s="766" t="s">
        <v>192</v>
      </c>
      <c r="B92" s="674" t="s">
        <v>32</v>
      </c>
      <c r="C92" s="490">
        <v>4</v>
      </c>
      <c r="D92" s="490">
        <v>264921.89</v>
      </c>
      <c r="E92" s="491">
        <v>66230.472500000003</v>
      </c>
      <c r="F92" s="492">
        <v>4</v>
      </c>
      <c r="G92" s="490">
        <v>298542.8</v>
      </c>
      <c r="H92" s="490">
        <v>74635.7</v>
      </c>
      <c r="I92" s="493">
        <f>((G92-D92)/D92)*100</f>
        <v>12.690876544780794</v>
      </c>
    </row>
    <row r="93" spans="1:11" s="432" customFormat="1" ht="15" customHeight="1" x14ac:dyDescent="0.2">
      <c r="A93" s="758"/>
      <c r="B93" s="494" t="s">
        <v>27</v>
      </c>
      <c r="C93" s="445">
        <v>25</v>
      </c>
      <c r="D93" s="445">
        <v>4559768.95</v>
      </c>
      <c r="E93" s="446">
        <v>182390.758</v>
      </c>
      <c r="F93" s="464">
        <v>31</v>
      </c>
      <c r="G93" s="445">
        <v>6759325.8399999999</v>
      </c>
      <c r="H93" s="445">
        <v>218042.76903225807</v>
      </c>
      <c r="I93" s="495">
        <f t="shared" ref="I93:I99" si="5">((G93-D93)/D93)*100</f>
        <v>48.238340892250683</v>
      </c>
    </row>
    <row r="94" spans="1:11" s="432" customFormat="1" ht="15" customHeight="1" x14ac:dyDescent="0.2">
      <c r="A94" s="758"/>
      <c r="B94" s="494" t="s">
        <v>34</v>
      </c>
      <c r="C94" s="445">
        <v>5</v>
      </c>
      <c r="D94" s="445">
        <v>72078.490000000005</v>
      </c>
      <c r="E94" s="446">
        <v>14415.698</v>
      </c>
      <c r="F94" s="464">
        <v>4</v>
      </c>
      <c r="G94" s="445">
        <v>98555.45</v>
      </c>
      <c r="H94" s="445">
        <v>24638.862499999999</v>
      </c>
      <c r="I94" s="495">
        <f t="shared" si="5"/>
        <v>36.733510926768851</v>
      </c>
    </row>
    <row r="95" spans="1:11" s="432" customFormat="1" ht="15" customHeight="1" x14ac:dyDescent="0.2">
      <c r="A95" s="758"/>
      <c r="B95" s="494" t="s">
        <v>29</v>
      </c>
      <c r="C95" s="445">
        <v>12</v>
      </c>
      <c r="D95" s="445">
        <v>691912.85000000009</v>
      </c>
      <c r="E95" s="446">
        <v>57659.404166666674</v>
      </c>
      <c r="F95" s="464">
        <v>11</v>
      </c>
      <c r="G95" s="445">
        <v>860904.91999999993</v>
      </c>
      <c r="H95" s="445">
        <v>78264.083636363634</v>
      </c>
      <c r="I95" s="495">
        <f t="shared" si="5"/>
        <v>24.423895292593542</v>
      </c>
    </row>
    <row r="96" spans="1:11" s="432" customFormat="1" ht="15" customHeight="1" x14ac:dyDescent="0.2">
      <c r="A96" s="758"/>
      <c r="B96" s="494" t="s">
        <v>33</v>
      </c>
      <c r="C96" s="445">
        <v>4</v>
      </c>
      <c r="D96" s="445">
        <v>1129820.26</v>
      </c>
      <c r="E96" s="446">
        <v>282455.065</v>
      </c>
      <c r="F96" s="464">
        <v>5</v>
      </c>
      <c r="G96" s="445">
        <v>1329264.1700000002</v>
      </c>
      <c r="H96" s="445">
        <v>265852.83400000003</v>
      </c>
      <c r="I96" s="495">
        <f t="shared" si="5"/>
        <v>17.652711414468719</v>
      </c>
    </row>
    <row r="97" spans="1:11" s="432" customFormat="1" ht="15" customHeight="1" x14ac:dyDescent="0.2">
      <c r="A97" s="758"/>
      <c r="B97" s="494" t="s">
        <v>28</v>
      </c>
      <c r="C97" s="445">
        <v>7</v>
      </c>
      <c r="D97" s="445">
        <v>1972225.6400000001</v>
      </c>
      <c r="E97" s="446">
        <v>281746.52</v>
      </c>
      <c r="F97" s="464">
        <v>7</v>
      </c>
      <c r="G97" s="445">
        <v>3153225.33</v>
      </c>
      <c r="H97" s="445">
        <v>450460.76142857142</v>
      </c>
      <c r="I97" s="495">
        <f t="shared" si="5"/>
        <v>59.881570650303473</v>
      </c>
    </row>
    <row r="98" spans="1:11" s="432" customFormat="1" ht="15" customHeight="1" x14ac:dyDescent="0.2">
      <c r="A98" s="758"/>
      <c r="B98" s="494" t="s">
        <v>31</v>
      </c>
      <c r="C98" s="445">
        <v>11</v>
      </c>
      <c r="D98" s="445">
        <v>1866928.0999999999</v>
      </c>
      <c r="E98" s="446">
        <v>169720.73636363636</v>
      </c>
      <c r="F98" s="464">
        <v>8</v>
      </c>
      <c r="G98" s="445">
        <v>1817716.6600000001</v>
      </c>
      <c r="H98" s="445">
        <v>227214.58250000002</v>
      </c>
      <c r="I98" s="495">
        <f t="shared" si="5"/>
        <v>-2.6359579675296398</v>
      </c>
    </row>
    <row r="99" spans="1:11" s="432" customFormat="1" ht="15" customHeight="1" x14ac:dyDescent="0.2">
      <c r="A99" s="758"/>
      <c r="B99" s="494" t="s">
        <v>30</v>
      </c>
      <c r="C99" s="468">
        <v>15</v>
      </c>
      <c r="D99" s="468">
        <v>1111549.4191429999</v>
      </c>
      <c r="E99" s="469">
        <v>74103.294609533332</v>
      </c>
      <c r="F99" s="470">
        <v>12</v>
      </c>
      <c r="G99" s="468">
        <v>579007.36</v>
      </c>
      <c r="H99" s="468">
        <v>48250.613333333335</v>
      </c>
      <c r="I99" s="496">
        <f t="shared" si="5"/>
        <v>-47.909885963827655</v>
      </c>
    </row>
    <row r="100" spans="1:11" s="432" customFormat="1" ht="15" customHeight="1" x14ac:dyDescent="0.2">
      <c r="A100" s="780"/>
      <c r="B100" s="641" t="s">
        <v>4</v>
      </c>
      <c r="C100" s="473">
        <f>SUM(C92:C99)</f>
        <v>83</v>
      </c>
      <c r="D100" s="473">
        <f>SUM(D92:D99)</f>
        <v>11669205.599143</v>
      </c>
      <c r="E100" s="474">
        <f>D100/C100</f>
        <v>140592.83854389156</v>
      </c>
      <c r="F100" s="475">
        <f>SUM(F92:F99)</f>
        <v>82</v>
      </c>
      <c r="G100" s="473">
        <f>SUM(G92:G99)</f>
        <v>14896542.529999999</v>
      </c>
      <c r="H100" s="473">
        <f>G100/F100</f>
        <v>181665.15280487805</v>
      </c>
      <c r="I100" s="497">
        <f>((G100-D100)/G100)*100</f>
        <v>21.665006657467643</v>
      </c>
      <c r="K100" s="673"/>
    </row>
    <row r="101" spans="1:11" s="432" customFormat="1" ht="15" customHeight="1" x14ac:dyDescent="0.2"/>
    <row r="102" spans="1:11" s="432" customFormat="1" ht="15" customHeight="1" x14ac:dyDescent="0.2"/>
    <row r="103" spans="1:11" s="432" customFormat="1" ht="15" customHeight="1" x14ac:dyDescent="0.2">
      <c r="A103" s="748" t="s">
        <v>440</v>
      </c>
      <c r="B103" s="749"/>
      <c r="C103" s="749"/>
      <c r="D103" s="749"/>
      <c r="E103" s="750"/>
      <c r="F103" s="459"/>
      <c r="G103" s="459"/>
      <c r="H103" s="459"/>
    </row>
    <row r="104" spans="1:11" s="432" customFormat="1" ht="15" customHeight="1" x14ac:dyDescent="0.2">
      <c r="A104" s="459"/>
      <c r="B104" s="459"/>
      <c r="C104" s="459"/>
      <c r="D104" s="459"/>
      <c r="E104" s="459"/>
      <c r="F104" s="459"/>
      <c r="G104" s="459"/>
      <c r="H104" s="459"/>
    </row>
    <row r="105" spans="1:11" s="432" customFormat="1" ht="15" customHeight="1" x14ac:dyDescent="0.2">
      <c r="A105" s="751"/>
      <c r="B105" s="751"/>
      <c r="C105" s="753" t="s">
        <v>195</v>
      </c>
      <c r="D105" s="754"/>
      <c r="E105" s="755"/>
      <c r="F105" s="756" t="s">
        <v>196</v>
      </c>
      <c r="G105" s="754"/>
      <c r="H105" s="755"/>
      <c r="I105" s="431"/>
    </row>
    <row r="106" spans="1:11" s="432" customFormat="1" ht="15" customHeight="1" x14ac:dyDescent="0.2">
      <c r="A106" s="751"/>
      <c r="B106" s="752"/>
      <c r="C106" s="433" t="s">
        <v>35</v>
      </c>
      <c r="D106" s="434" t="s">
        <v>190</v>
      </c>
      <c r="E106" s="435" t="s">
        <v>191</v>
      </c>
      <c r="F106" s="436" t="s">
        <v>35</v>
      </c>
      <c r="G106" s="434" t="s">
        <v>190</v>
      </c>
      <c r="H106" s="435" t="s">
        <v>191</v>
      </c>
      <c r="I106" s="434" t="s">
        <v>197</v>
      </c>
    </row>
    <row r="107" spans="1:11" s="432" customFormat="1" ht="15" customHeight="1" x14ac:dyDescent="0.2">
      <c r="A107" s="760" t="s">
        <v>66</v>
      </c>
      <c r="B107" s="437" t="s">
        <v>67</v>
      </c>
      <c r="C107" s="438">
        <v>11</v>
      </c>
      <c r="D107" s="439">
        <v>4998368.3100000005</v>
      </c>
      <c r="E107" s="440">
        <v>454397.11909090914</v>
      </c>
      <c r="F107" s="441">
        <v>14</v>
      </c>
      <c r="G107" s="439">
        <v>8044495.6699999981</v>
      </c>
      <c r="H107" s="440">
        <v>574606.83357142843</v>
      </c>
      <c r="I107" s="442">
        <f>((G107-D107) / D107)*100</f>
        <v>60.942435032363541</v>
      </c>
    </row>
    <row r="108" spans="1:11" s="432" customFormat="1" ht="15" customHeight="1" x14ac:dyDescent="0.2">
      <c r="A108" s="761"/>
      <c r="B108" s="443" t="s">
        <v>68</v>
      </c>
      <c r="C108" s="444">
        <v>42</v>
      </c>
      <c r="D108" s="445">
        <v>5453995.7291430011</v>
      </c>
      <c r="E108" s="446">
        <v>129857.04117007145</v>
      </c>
      <c r="F108" s="447">
        <v>43</v>
      </c>
      <c r="G108" s="445">
        <v>6293197.7700000005</v>
      </c>
      <c r="H108" s="446">
        <v>146353.43651162792</v>
      </c>
      <c r="I108" s="442">
        <f>((G108-D108) / D108)*100</f>
        <v>15.386921489006467</v>
      </c>
    </row>
    <row r="109" spans="1:11" s="432" customFormat="1" ht="15" customHeight="1" x14ac:dyDescent="0.2">
      <c r="A109" s="761"/>
      <c r="B109" s="448" t="s">
        <v>69</v>
      </c>
      <c r="C109" s="449">
        <v>30</v>
      </c>
      <c r="D109" s="450">
        <v>1216841.56</v>
      </c>
      <c r="E109" s="451">
        <v>40561.385333333332</v>
      </c>
      <c r="F109" s="452">
        <v>25</v>
      </c>
      <c r="G109" s="450">
        <v>558849.09000000008</v>
      </c>
      <c r="H109" s="451">
        <v>22353.963600000003</v>
      </c>
      <c r="I109" s="442">
        <f>((G109-D109) / D109)*100</f>
        <v>-54.073799879090259</v>
      </c>
    </row>
    <row r="110" spans="1:11" s="432" customFormat="1" ht="15" customHeight="1" x14ac:dyDescent="0.2">
      <c r="A110" s="460"/>
      <c r="B110" s="454" t="s">
        <v>4</v>
      </c>
      <c r="C110" s="455">
        <f>SUM(C107:C109)</f>
        <v>83</v>
      </c>
      <c r="D110" s="456">
        <f>SUM(D107:D109)</f>
        <v>11669205.599143002</v>
      </c>
      <c r="E110" s="456">
        <f>D110/C110</f>
        <v>140592.83854389159</v>
      </c>
      <c r="F110" s="457">
        <f>SUM(F107:F109)</f>
        <v>82</v>
      </c>
      <c r="G110" s="456">
        <f>SUM(G107:G109)</f>
        <v>14896542.529999997</v>
      </c>
      <c r="H110" s="456">
        <f>G110/F110</f>
        <v>181665.15280487802</v>
      </c>
      <c r="I110" s="461">
        <f>((G110-D110)/G110)*100</f>
        <v>21.665006657467622</v>
      </c>
      <c r="K110" s="673"/>
    </row>
    <row r="111" spans="1:11" s="432" customFormat="1" ht="15" customHeight="1" x14ac:dyDescent="0.2">
      <c r="A111" s="747" t="s">
        <v>194</v>
      </c>
      <c r="B111" s="747"/>
      <c r="C111" s="747"/>
      <c r="D111" s="747"/>
      <c r="E111" s="747"/>
      <c r="F111" s="747"/>
      <c r="G111" s="747"/>
      <c r="H111" s="747"/>
    </row>
    <row r="112" spans="1:11" s="432" customFormat="1" ht="15" customHeight="1" x14ac:dyDescent="0.2"/>
    <row r="113" spans="1:11" s="432" customFormat="1" ht="15" customHeight="1" x14ac:dyDescent="0.2"/>
    <row r="114" spans="1:11" s="432" customFormat="1" ht="15" customHeight="1" x14ac:dyDescent="0.2">
      <c r="A114" s="485" t="s">
        <v>441</v>
      </c>
    </row>
    <row r="115" spans="1:11" s="432" customFormat="1" ht="15" customHeight="1" x14ac:dyDescent="0.2"/>
    <row r="116" spans="1:11" s="432" customFormat="1" ht="15" customHeight="1" x14ac:dyDescent="0.2">
      <c r="A116" s="762"/>
      <c r="B116" s="762"/>
      <c r="C116" s="772" t="s">
        <v>195</v>
      </c>
      <c r="D116" s="768"/>
      <c r="E116" s="769"/>
      <c r="F116" s="767" t="s">
        <v>196</v>
      </c>
      <c r="G116" s="768"/>
      <c r="H116" s="769"/>
      <c r="I116" s="462"/>
    </row>
    <row r="117" spans="1:11" s="432" customFormat="1" ht="15" customHeight="1" x14ac:dyDescent="0.2">
      <c r="A117" s="763"/>
      <c r="B117" s="763"/>
      <c r="C117" s="487" t="s">
        <v>35</v>
      </c>
      <c r="D117" s="487" t="s">
        <v>190</v>
      </c>
      <c r="E117" s="487" t="s">
        <v>191</v>
      </c>
      <c r="F117" s="488" t="s">
        <v>35</v>
      </c>
      <c r="G117" s="487" t="s">
        <v>190</v>
      </c>
      <c r="H117" s="487" t="s">
        <v>191</v>
      </c>
      <c r="I117" s="489" t="s">
        <v>197</v>
      </c>
    </row>
    <row r="118" spans="1:11" s="432" customFormat="1" ht="15" customHeight="1" x14ac:dyDescent="0.2">
      <c r="A118" s="757" t="s">
        <v>192</v>
      </c>
      <c r="B118" s="463" t="s">
        <v>32</v>
      </c>
      <c r="C118" s="498">
        <v>3</v>
      </c>
      <c r="D118" s="499">
        <v>39004.959999999999</v>
      </c>
      <c r="E118" s="500">
        <v>13001.653333333334</v>
      </c>
      <c r="F118" s="501">
        <v>4</v>
      </c>
      <c r="G118" s="499">
        <v>191677.62</v>
      </c>
      <c r="H118" s="500">
        <v>47919.404999999999</v>
      </c>
      <c r="I118" s="493">
        <f>((G118-D118)/D118)*100</f>
        <v>391.41857856026519</v>
      </c>
    </row>
    <row r="119" spans="1:11" s="432" customFormat="1" ht="15" customHeight="1" x14ac:dyDescent="0.2">
      <c r="A119" s="758"/>
      <c r="B119" s="466" t="s">
        <v>27</v>
      </c>
      <c r="C119" s="502">
        <v>22</v>
      </c>
      <c r="D119" s="503">
        <v>1235602.8933299999</v>
      </c>
      <c r="E119" s="504">
        <v>56163.767878636361</v>
      </c>
      <c r="F119" s="505">
        <v>28</v>
      </c>
      <c r="G119" s="503">
        <v>1976177.4500000002</v>
      </c>
      <c r="H119" s="504">
        <v>70577.766071428574</v>
      </c>
      <c r="I119" s="495">
        <f t="shared" ref="I119:I125" si="6">((G119-D119)/D119)*100</f>
        <v>59.936291883723399</v>
      </c>
    </row>
    <row r="120" spans="1:11" s="432" customFormat="1" ht="15" customHeight="1" x14ac:dyDescent="0.2">
      <c r="A120" s="758"/>
      <c r="B120" s="466" t="s">
        <v>34</v>
      </c>
      <c r="C120" s="502">
        <v>4</v>
      </c>
      <c r="D120" s="503">
        <v>125947.09</v>
      </c>
      <c r="E120" s="504">
        <v>31486.772499999999</v>
      </c>
      <c r="F120" s="505">
        <v>4</v>
      </c>
      <c r="G120" s="503">
        <v>97466.63</v>
      </c>
      <c r="H120" s="504">
        <v>24366.657500000001</v>
      </c>
      <c r="I120" s="495">
        <f t="shared" si="6"/>
        <v>-22.613035362706668</v>
      </c>
    </row>
    <row r="121" spans="1:11" s="432" customFormat="1" ht="15" customHeight="1" x14ac:dyDescent="0.2">
      <c r="A121" s="758"/>
      <c r="B121" s="466" t="s">
        <v>29</v>
      </c>
      <c r="C121" s="502">
        <v>11</v>
      </c>
      <c r="D121" s="503">
        <v>327408.54000000004</v>
      </c>
      <c r="E121" s="504">
        <v>29764.412727272731</v>
      </c>
      <c r="F121" s="505">
        <v>11</v>
      </c>
      <c r="G121" s="503">
        <v>431748.02</v>
      </c>
      <c r="H121" s="504">
        <v>39249.82</v>
      </c>
      <c r="I121" s="495">
        <f t="shared" si="6"/>
        <v>31.868282971482653</v>
      </c>
    </row>
    <row r="122" spans="1:11" s="432" customFormat="1" ht="15" customHeight="1" x14ac:dyDescent="0.2">
      <c r="A122" s="758"/>
      <c r="B122" s="466" t="s">
        <v>33</v>
      </c>
      <c r="C122" s="502">
        <v>3</v>
      </c>
      <c r="D122" s="503">
        <v>31192.260000000006</v>
      </c>
      <c r="E122" s="504">
        <v>10397.420000000002</v>
      </c>
      <c r="F122" s="505">
        <v>2</v>
      </c>
      <c r="G122" s="503">
        <v>39746.100000000006</v>
      </c>
      <c r="H122" s="504">
        <v>19873.050000000003</v>
      </c>
      <c r="I122" s="495">
        <f t="shared" si="6"/>
        <v>27.422956848910591</v>
      </c>
    </row>
    <row r="123" spans="1:11" s="432" customFormat="1" ht="15" customHeight="1" x14ac:dyDescent="0.2">
      <c r="A123" s="758"/>
      <c r="B123" s="466" t="s">
        <v>28</v>
      </c>
      <c r="C123" s="502">
        <v>12</v>
      </c>
      <c r="D123" s="503">
        <v>1313855.2399999998</v>
      </c>
      <c r="E123" s="504">
        <v>109487.93666666665</v>
      </c>
      <c r="F123" s="505">
        <v>12</v>
      </c>
      <c r="G123" s="503">
        <v>1451944.17</v>
      </c>
      <c r="H123" s="504">
        <v>120995.34749999999</v>
      </c>
      <c r="I123" s="495">
        <f t="shared" si="6"/>
        <v>10.510208872021561</v>
      </c>
    </row>
    <row r="124" spans="1:11" s="432" customFormat="1" ht="15" customHeight="1" x14ac:dyDescent="0.2">
      <c r="A124" s="758"/>
      <c r="B124" s="467" t="s">
        <v>31</v>
      </c>
      <c r="C124" s="506">
        <v>10</v>
      </c>
      <c r="D124" s="507">
        <v>229415.02999999997</v>
      </c>
      <c r="E124" s="508">
        <v>22941.502999999997</v>
      </c>
      <c r="F124" s="509">
        <v>8</v>
      </c>
      <c r="G124" s="507">
        <v>72517.33</v>
      </c>
      <c r="H124" s="508">
        <v>9064.6662500000002</v>
      </c>
      <c r="I124" s="496">
        <f t="shared" si="6"/>
        <v>-68.390331705817175</v>
      </c>
    </row>
    <row r="125" spans="1:11" s="432" customFormat="1" ht="15" customHeight="1" x14ac:dyDescent="0.2">
      <c r="A125" s="758"/>
      <c r="B125" s="510" t="s">
        <v>30</v>
      </c>
      <c r="C125" s="511">
        <v>7</v>
      </c>
      <c r="D125" s="512">
        <v>184390.83000000002</v>
      </c>
      <c r="E125" s="513">
        <v>26341.547142857144</v>
      </c>
      <c r="F125" s="514">
        <v>8</v>
      </c>
      <c r="G125" s="512">
        <v>207436.32</v>
      </c>
      <c r="H125" s="513">
        <v>25929.54</v>
      </c>
      <c r="I125" s="515">
        <f t="shared" si="6"/>
        <v>12.498175749846123</v>
      </c>
    </row>
    <row r="126" spans="1:11" s="432" customFormat="1" ht="15" customHeight="1" x14ac:dyDescent="0.2">
      <c r="A126" s="780"/>
      <c r="B126" s="472" t="s">
        <v>4</v>
      </c>
      <c r="C126" s="473">
        <f>SUM(C118:C125)</f>
        <v>72</v>
      </c>
      <c r="D126" s="473">
        <f>SUM(D118:D125)</f>
        <v>3486816.8433299996</v>
      </c>
      <c r="E126" s="474">
        <f>D126/C126</f>
        <v>48428.011712916661</v>
      </c>
      <c r="F126" s="475">
        <f>SUM(F118:F125)</f>
        <v>77</v>
      </c>
      <c r="G126" s="473">
        <f>SUM(G118:G125)</f>
        <v>4468713.6400000006</v>
      </c>
      <c r="H126" s="473">
        <f>G126/F126</f>
        <v>58035.242077922085</v>
      </c>
      <c r="I126" s="497">
        <f>((G126-D126)/G126)*100</f>
        <v>21.972694510584052</v>
      </c>
      <c r="K126" s="673"/>
    </row>
    <row r="127" spans="1:11" s="432" customFormat="1" ht="15" customHeight="1" x14ac:dyDescent="0.2">
      <c r="A127" s="516"/>
      <c r="B127" s="517"/>
      <c r="C127" s="518"/>
      <c r="D127" s="518"/>
      <c r="E127" s="518"/>
      <c r="F127" s="518"/>
      <c r="G127" s="518"/>
      <c r="H127" s="518"/>
      <c r="I127" s="519"/>
    </row>
    <row r="128" spans="1:11" s="432" customFormat="1" ht="15" customHeight="1" x14ac:dyDescent="0.2"/>
    <row r="129" spans="1:11" s="432" customFormat="1" ht="15" customHeight="1" x14ac:dyDescent="0.2"/>
    <row r="130" spans="1:11" s="432" customFormat="1" ht="15" customHeight="1" x14ac:dyDescent="0.2">
      <c r="A130" s="748" t="s">
        <v>442</v>
      </c>
      <c r="B130" s="749"/>
      <c r="C130" s="749"/>
      <c r="D130" s="749"/>
      <c r="E130" s="750"/>
      <c r="F130" s="459"/>
      <c r="G130" s="459"/>
      <c r="H130" s="459"/>
    </row>
    <row r="131" spans="1:11" s="432" customFormat="1" ht="15" customHeight="1" x14ac:dyDescent="0.2">
      <c r="A131" s="459"/>
      <c r="B131" s="459"/>
      <c r="C131" s="459"/>
      <c r="D131" s="459"/>
      <c r="E131" s="459"/>
      <c r="F131" s="459"/>
      <c r="G131" s="459"/>
      <c r="H131" s="459"/>
    </row>
    <row r="132" spans="1:11" s="432" customFormat="1" ht="15" customHeight="1" x14ac:dyDescent="0.2">
      <c r="A132" s="751"/>
      <c r="B132" s="751"/>
      <c r="C132" s="753" t="s">
        <v>195</v>
      </c>
      <c r="D132" s="754"/>
      <c r="E132" s="755"/>
      <c r="F132" s="756" t="s">
        <v>196</v>
      </c>
      <c r="G132" s="754"/>
      <c r="H132" s="755"/>
      <c r="I132" s="431"/>
    </row>
    <row r="133" spans="1:11" s="432" customFormat="1" ht="15" customHeight="1" x14ac:dyDescent="0.2">
      <c r="A133" s="751"/>
      <c r="B133" s="752"/>
      <c r="C133" s="433" t="s">
        <v>35</v>
      </c>
      <c r="D133" s="434" t="s">
        <v>190</v>
      </c>
      <c r="E133" s="435" t="s">
        <v>191</v>
      </c>
      <c r="F133" s="436" t="s">
        <v>35</v>
      </c>
      <c r="G133" s="434" t="s">
        <v>190</v>
      </c>
      <c r="H133" s="435" t="s">
        <v>191</v>
      </c>
      <c r="I133" s="434" t="s">
        <v>197</v>
      </c>
    </row>
    <row r="134" spans="1:11" s="432" customFormat="1" ht="15" customHeight="1" x14ac:dyDescent="0.2">
      <c r="A134" s="760" t="s">
        <v>66</v>
      </c>
      <c r="B134" s="437" t="s">
        <v>67</v>
      </c>
      <c r="C134" s="438">
        <v>12</v>
      </c>
      <c r="D134" s="439">
        <v>1868834.7333299997</v>
      </c>
      <c r="E134" s="440">
        <v>155736.22777749997</v>
      </c>
      <c r="F134" s="441">
        <v>13</v>
      </c>
      <c r="G134" s="439">
        <v>2363922.33</v>
      </c>
      <c r="H134" s="440">
        <v>181840.17923076922</v>
      </c>
      <c r="I134" s="442">
        <f>((G134-D134) / D134)*100</f>
        <v>26.491780564663635</v>
      </c>
    </row>
    <row r="135" spans="1:11" s="432" customFormat="1" ht="15" customHeight="1" x14ac:dyDescent="0.2">
      <c r="A135" s="761"/>
      <c r="B135" s="443" t="s">
        <v>68</v>
      </c>
      <c r="C135" s="444">
        <v>36</v>
      </c>
      <c r="D135" s="445">
        <v>1240895.7299999997</v>
      </c>
      <c r="E135" s="446">
        <v>34469.325833333329</v>
      </c>
      <c r="F135" s="447">
        <v>38</v>
      </c>
      <c r="G135" s="445">
        <v>1665556.9800000002</v>
      </c>
      <c r="H135" s="446">
        <v>43830.446842105266</v>
      </c>
      <c r="I135" s="442">
        <f>((G135-D135) / D135)*100</f>
        <v>34.222154185348074</v>
      </c>
    </row>
    <row r="136" spans="1:11" s="432" customFormat="1" ht="15" customHeight="1" x14ac:dyDescent="0.2">
      <c r="A136" s="761"/>
      <c r="B136" s="448" t="s">
        <v>69</v>
      </c>
      <c r="C136" s="449">
        <v>24</v>
      </c>
      <c r="D136" s="450">
        <v>377086.38</v>
      </c>
      <c r="E136" s="451">
        <v>15711.932499999999</v>
      </c>
      <c r="F136" s="452">
        <v>26</v>
      </c>
      <c r="G136" s="450">
        <v>439234.33000000007</v>
      </c>
      <c r="H136" s="451">
        <v>16893.62807692308</v>
      </c>
      <c r="I136" s="442">
        <f>((G136-D136) / D136)*100</f>
        <v>16.481091149460255</v>
      </c>
    </row>
    <row r="137" spans="1:11" s="432" customFormat="1" ht="15" customHeight="1" x14ac:dyDescent="0.2">
      <c r="A137" s="460"/>
      <c r="B137" s="454" t="s">
        <v>4</v>
      </c>
      <c r="C137" s="455">
        <f>SUM(C134:C136)</f>
        <v>72</v>
      </c>
      <c r="D137" s="456">
        <f>SUM(D134:D136)</f>
        <v>3486816.8433299996</v>
      </c>
      <c r="E137" s="456">
        <f>D137/C137</f>
        <v>48428.011712916661</v>
      </c>
      <c r="F137" s="457">
        <f>SUM(F134:F136)</f>
        <v>77</v>
      </c>
      <c r="G137" s="456">
        <f>SUM(G134:G136)</f>
        <v>4468713.6400000006</v>
      </c>
      <c r="H137" s="456">
        <f>G137/F137</f>
        <v>58035.242077922085</v>
      </c>
      <c r="I137" s="461">
        <f>((G137-D137)/G137)*100</f>
        <v>21.972694510584052</v>
      </c>
      <c r="K137" s="673"/>
    </row>
    <row r="138" spans="1:11" s="432" customFormat="1" ht="15" customHeight="1" x14ac:dyDescent="0.2">
      <c r="A138" s="747" t="s">
        <v>194</v>
      </c>
      <c r="B138" s="747"/>
      <c r="C138" s="747"/>
      <c r="D138" s="747"/>
      <c r="E138" s="747"/>
      <c r="F138" s="747"/>
      <c r="G138" s="747"/>
      <c r="H138" s="747"/>
    </row>
    <row r="139" spans="1:11" s="432" customFormat="1" ht="15" customHeight="1" x14ac:dyDescent="0.2"/>
    <row r="140" spans="1:11" s="432" customFormat="1" ht="15" customHeight="1" x14ac:dyDescent="0.2"/>
    <row r="141" spans="1:11" s="432" customFormat="1" ht="15" customHeight="1" x14ac:dyDescent="0.2">
      <c r="A141" s="485" t="s">
        <v>443</v>
      </c>
    </row>
    <row r="142" spans="1:11" s="432" customFormat="1" ht="15" customHeight="1" x14ac:dyDescent="0.2"/>
    <row r="143" spans="1:11" s="432" customFormat="1" ht="15" customHeight="1" x14ac:dyDescent="0.2">
      <c r="A143" s="762"/>
      <c r="B143" s="762"/>
      <c r="C143" s="772" t="s">
        <v>195</v>
      </c>
      <c r="D143" s="768"/>
      <c r="E143" s="769"/>
      <c r="F143" s="767" t="s">
        <v>196</v>
      </c>
      <c r="G143" s="768"/>
      <c r="H143" s="769"/>
      <c r="I143" s="462"/>
    </row>
    <row r="144" spans="1:11" s="432" customFormat="1" ht="15" customHeight="1" x14ac:dyDescent="0.2">
      <c r="A144" s="763"/>
      <c r="B144" s="763"/>
      <c r="C144" s="487" t="s">
        <v>35</v>
      </c>
      <c r="D144" s="487" t="s">
        <v>190</v>
      </c>
      <c r="E144" s="487" t="s">
        <v>191</v>
      </c>
      <c r="F144" s="488" t="s">
        <v>35</v>
      </c>
      <c r="G144" s="487" t="s">
        <v>190</v>
      </c>
      <c r="H144" s="487" t="s">
        <v>191</v>
      </c>
      <c r="I144" s="489" t="s">
        <v>197</v>
      </c>
    </row>
    <row r="145" spans="1:9" s="432" customFormat="1" ht="15" customHeight="1" x14ac:dyDescent="0.2">
      <c r="A145" s="757" t="s">
        <v>192</v>
      </c>
      <c r="B145" s="463" t="s">
        <v>32</v>
      </c>
      <c r="C145" s="498">
        <v>4</v>
      </c>
      <c r="D145" s="499">
        <v>586587.28</v>
      </c>
      <c r="E145" s="500">
        <v>146646.82</v>
      </c>
      <c r="F145" s="501">
        <v>4</v>
      </c>
      <c r="G145" s="499">
        <v>668919.6</v>
      </c>
      <c r="H145" s="500">
        <v>167229.9</v>
      </c>
      <c r="I145" s="493">
        <f>((G145-D145)/D145)*100</f>
        <v>14.035817483120319</v>
      </c>
    </row>
    <row r="146" spans="1:9" s="432" customFormat="1" ht="15" customHeight="1" x14ac:dyDescent="0.2">
      <c r="A146" s="758"/>
      <c r="B146" s="466" t="s">
        <v>27</v>
      </c>
      <c r="C146" s="502">
        <v>27</v>
      </c>
      <c r="D146" s="503">
        <v>10897090.481320001</v>
      </c>
      <c r="E146" s="504">
        <v>403595.9437525926</v>
      </c>
      <c r="F146" s="505">
        <v>33</v>
      </c>
      <c r="G146" s="503">
        <v>12341242.190000001</v>
      </c>
      <c r="H146" s="504">
        <v>373977.03606060613</v>
      </c>
      <c r="I146" s="495">
        <f t="shared" ref="I146:I152" si="7">((G146-D146)/D146)*100</f>
        <v>13.252635748556848</v>
      </c>
    </row>
    <row r="147" spans="1:9" s="432" customFormat="1" ht="15" customHeight="1" x14ac:dyDescent="0.2">
      <c r="A147" s="758"/>
      <c r="B147" s="466" t="s">
        <v>34</v>
      </c>
      <c r="C147" s="502">
        <v>5</v>
      </c>
      <c r="D147" s="503">
        <v>378152.75</v>
      </c>
      <c r="E147" s="504">
        <v>75630.55</v>
      </c>
      <c r="F147" s="505">
        <v>4</v>
      </c>
      <c r="G147" s="503">
        <v>285212.72000000003</v>
      </c>
      <c r="H147" s="504">
        <v>71303.180000000008</v>
      </c>
      <c r="I147" s="495">
        <f t="shared" si="7"/>
        <v>-24.577377792439687</v>
      </c>
    </row>
    <row r="148" spans="1:9" s="432" customFormat="1" ht="15" customHeight="1" x14ac:dyDescent="0.2">
      <c r="A148" s="758"/>
      <c r="B148" s="466" t="s">
        <v>29</v>
      </c>
      <c r="C148" s="502">
        <v>13</v>
      </c>
      <c r="D148" s="503">
        <v>3061487.04</v>
      </c>
      <c r="E148" s="504">
        <v>235499.00307692308</v>
      </c>
      <c r="F148" s="505">
        <v>12</v>
      </c>
      <c r="G148" s="503">
        <v>2891695.5199999996</v>
      </c>
      <c r="H148" s="504">
        <v>240974.62666666662</v>
      </c>
      <c r="I148" s="495">
        <f t="shared" si="7"/>
        <v>-5.5460473221536315</v>
      </c>
    </row>
    <row r="149" spans="1:9" s="432" customFormat="1" ht="15" customHeight="1" x14ac:dyDescent="0.2">
      <c r="A149" s="758"/>
      <c r="B149" s="466" t="s">
        <v>33</v>
      </c>
      <c r="C149" s="502">
        <v>4</v>
      </c>
      <c r="D149" s="503">
        <v>632644.01</v>
      </c>
      <c r="E149" s="504">
        <v>158161.0025</v>
      </c>
      <c r="F149" s="505">
        <v>5</v>
      </c>
      <c r="G149" s="503">
        <v>1014259.3699999999</v>
      </c>
      <c r="H149" s="504">
        <v>202851.87399999998</v>
      </c>
      <c r="I149" s="495">
        <f t="shared" si="7"/>
        <v>60.320710220586747</v>
      </c>
    </row>
    <row r="150" spans="1:9" s="432" customFormat="1" ht="15" customHeight="1" x14ac:dyDescent="0.2">
      <c r="A150" s="758"/>
      <c r="B150" s="466" t="s">
        <v>28</v>
      </c>
      <c r="C150" s="502">
        <v>13</v>
      </c>
      <c r="D150" s="503">
        <v>3796102.45</v>
      </c>
      <c r="E150" s="504">
        <v>292007.88076923077</v>
      </c>
      <c r="F150" s="505">
        <v>13</v>
      </c>
      <c r="G150" s="503">
        <v>4067026.52</v>
      </c>
      <c r="H150" s="504">
        <v>312848.19384615385</v>
      </c>
      <c r="I150" s="495">
        <f t="shared" si="7"/>
        <v>7.1369009021344993</v>
      </c>
    </row>
    <row r="151" spans="1:9" s="432" customFormat="1" ht="15" customHeight="1" x14ac:dyDescent="0.2">
      <c r="A151" s="758"/>
      <c r="B151" s="466" t="s">
        <v>31</v>
      </c>
      <c r="C151" s="502">
        <v>12</v>
      </c>
      <c r="D151" s="503">
        <v>2798290.2399999993</v>
      </c>
      <c r="E151" s="504">
        <v>233190.85333333327</v>
      </c>
      <c r="F151" s="505">
        <v>11</v>
      </c>
      <c r="G151" s="503">
        <v>2386769.73</v>
      </c>
      <c r="H151" s="504">
        <v>216979.06636363638</v>
      </c>
      <c r="I151" s="496">
        <f t="shared" si="7"/>
        <v>-14.706141061336062</v>
      </c>
    </row>
    <row r="152" spans="1:9" s="432" customFormat="1" ht="15" customHeight="1" x14ac:dyDescent="0.2">
      <c r="A152" s="758"/>
      <c r="B152" s="510" t="s">
        <v>30</v>
      </c>
      <c r="C152" s="511">
        <v>18</v>
      </c>
      <c r="D152" s="512">
        <v>2259523.3849259997</v>
      </c>
      <c r="E152" s="513">
        <v>125529.07694033333</v>
      </c>
      <c r="F152" s="514">
        <v>15</v>
      </c>
      <c r="G152" s="512">
        <v>1730243.5499999998</v>
      </c>
      <c r="H152" s="513">
        <v>115349.56999999999</v>
      </c>
      <c r="I152" s="515">
        <f t="shared" si="7"/>
        <v>-23.424401732550955</v>
      </c>
    </row>
    <row r="153" spans="1:9" s="432" customFormat="1" ht="15" customHeight="1" x14ac:dyDescent="0.2">
      <c r="A153" s="780"/>
      <c r="B153" s="472" t="s">
        <v>4</v>
      </c>
      <c r="C153" s="473">
        <f>SUM(C145:C152)</f>
        <v>96</v>
      </c>
      <c r="D153" s="473">
        <f>SUM(D145:D152)</f>
        <v>24409877.636245999</v>
      </c>
      <c r="E153" s="474">
        <f>D153/C153</f>
        <v>254269.55871089583</v>
      </c>
      <c r="F153" s="475">
        <f>SUM(F145:F152)</f>
        <v>97</v>
      </c>
      <c r="G153" s="473">
        <f>SUM(G145:G152)</f>
        <v>25385369.200000003</v>
      </c>
      <c r="H153" s="473">
        <f>G153/F153</f>
        <v>261704.83711340209</v>
      </c>
      <c r="I153" s="497">
        <f>((G153-D153)/G153)*100</f>
        <v>3.842731441361126</v>
      </c>
    </row>
    <row r="154" spans="1:9" s="432" customFormat="1" ht="15" customHeight="1" x14ac:dyDescent="0.2"/>
    <row r="155" spans="1:9" s="432" customFormat="1" ht="15" customHeight="1" x14ac:dyDescent="0.2"/>
    <row r="156" spans="1:9" s="432" customFormat="1" ht="15" customHeight="1" x14ac:dyDescent="0.2">
      <c r="A156" s="748" t="s">
        <v>444</v>
      </c>
      <c r="B156" s="749"/>
      <c r="C156" s="749"/>
      <c r="D156" s="749"/>
      <c r="E156" s="750"/>
      <c r="F156" s="459"/>
      <c r="G156" s="459"/>
      <c r="H156" s="459"/>
    </row>
    <row r="157" spans="1:9" s="432" customFormat="1" ht="15" customHeight="1" x14ac:dyDescent="0.2">
      <c r="A157" s="459"/>
      <c r="B157" s="459"/>
      <c r="C157" s="459"/>
      <c r="D157" s="459"/>
      <c r="E157" s="459"/>
      <c r="F157" s="459"/>
      <c r="G157" s="459"/>
      <c r="H157" s="459"/>
    </row>
    <row r="158" spans="1:9" s="432" customFormat="1" ht="15" customHeight="1" x14ac:dyDescent="0.2">
      <c r="A158" s="751"/>
      <c r="B158" s="751"/>
      <c r="C158" s="753" t="s">
        <v>195</v>
      </c>
      <c r="D158" s="754"/>
      <c r="E158" s="755"/>
      <c r="F158" s="756" t="s">
        <v>196</v>
      </c>
      <c r="G158" s="754"/>
      <c r="H158" s="755"/>
      <c r="I158" s="431"/>
    </row>
    <row r="159" spans="1:9" s="432" customFormat="1" ht="15" customHeight="1" x14ac:dyDescent="0.2">
      <c r="A159" s="751"/>
      <c r="B159" s="752"/>
      <c r="C159" s="433" t="s">
        <v>35</v>
      </c>
      <c r="D159" s="434" t="s">
        <v>190</v>
      </c>
      <c r="E159" s="435" t="s">
        <v>191</v>
      </c>
      <c r="F159" s="436" t="s">
        <v>35</v>
      </c>
      <c r="G159" s="434" t="s">
        <v>190</v>
      </c>
      <c r="H159" s="435" t="s">
        <v>191</v>
      </c>
      <c r="I159" s="434" t="s">
        <v>197</v>
      </c>
    </row>
    <row r="160" spans="1:9" s="432" customFormat="1" ht="15" customHeight="1" x14ac:dyDescent="0.2">
      <c r="A160" s="761" t="s">
        <v>66</v>
      </c>
      <c r="B160" s="437" t="s">
        <v>67</v>
      </c>
      <c r="C160" s="438">
        <v>12</v>
      </c>
      <c r="D160" s="439">
        <v>12523046.751320001</v>
      </c>
      <c r="E160" s="440">
        <v>1043587.2292766668</v>
      </c>
      <c r="F160" s="441">
        <v>14</v>
      </c>
      <c r="G160" s="439">
        <v>13847356.939999999</v>
      </c>
      <c r="H160" s="440">
        <v>989096.92428571428</v>
      </c>
      <c r="I160" s="442">
        <f>((G160-D160) / D160)*100</f>
        <v>10.574983987346441</v>
      </c>
    </row>
    <row r="161" spans="1:9" s="432" customFormat="1" ht="15" customHeight="1" x14ac:dyDescent="0.2">
      <c r="A161" s="761"/>
      <c r="B161" s="443" t="s">
        <v>68</v>
      </c>
      <c r="C161" s="444">
        <v>44</v>
      </c>
      <c r="D161" s="445">
        <v>9166362.3049259987</v>
      </c>
      <c r="E161" s="446">
        <v>208326.41602104544</v>
      </c>
      <c r="F161" s="447">
        <v>44</v>
      </c>
      <c r="G161" s="445">
        <v>9157835.2400000021</v>
      </c>
      <c r="H161" s="446">
        <v>208132.61909090914</v>
      </c>
      <c r="I161" s="442">
        <f>((G161-D161) / D161)*100</f>
        <v>-9.3025615204126791E-2</v>
      </c>
    </row>
    <row r="162" spans="1:9" s="432" customFormat="1" ht="15" customHeight="1" x14ac:dyDescent="0.2">
      <c r="A162" s="761"/>
      <c r="B162" s="448" t="s">
        <v>69</v>
      </c>
      <c r="C162" s="449">
        <v>40</v>
      </c>
      <c r="D162" s="450">
        <v>2720468.5800000005</v>
      </c>
      <c r="E162" s="451">
        <v>68011.714500000016</v>
      </c>
      <c r="F162" s="452">
        <v>39</v>
      </c>
      <c r="G162" s="450">
        <v>2380177.02</v>
      </c>
      <c r="H162" s="451">
        <v>61030.18</v>
      </c>
      <c r="I162" s="442">
        <f>((G162-D162) / D162)*100</f>
        <v>-12.508564241532261</v>
      </c>
    </row>
    <row r="163" spans="1:9" s="432" customFormat="1" ht="15" customHeight="1" x14ac:dyDescent="0.2">
      <c r="A163" s="460"/>
      <c r="B163" s="454" t="s">
        <v>4</v>
      </c>
      <c r="C163" s="455">
        <f>SUM(C160:C162)</f>
        <v>96</v>
      </c>
      <c r="D163" s="456">
        <f>SUM(D160:D162)</f>
        <v>24409877.636245999</v>
      </c>
      <c r="E163" s="456">
        <f>D163/C163</f>
        <v>254269.55871089583</v>
      </c>
      <c r="F163" s="457">
        <f>SUM(F160:F162)</f>
        <v>97</v>
      </c>
      <c r="G163" s="456">
        <f>SUM(G160:G162)</f>
        <v>25385369.199999999</v>
      </c>
      <c r="H163" s="456">
        <f>G163/F163</f>
        <v>261704.83711340206</v>
      </c>
      <c r="I163" s="461">
        <f>((G163-D163)/G163)*100</f>
        <v>3.8427314413611122</v>
      </c>
    </row>
    <row r="164" spans="1:9" s="432" customFormat="1" ht="15" customHeight="1" x14ac:dyDescent="0.2">
      <c r="A164" s="747" t="s">
        <v>194</v>
      </c>
      <c r="B164" s="747"/>
      <c r="C164" s="747"/>
      <c r="D164" s="747"/>
      <c r="E164" s="747"/>
      <c r="F164" s="747"/>
      <c r="G164" s="747"/>
      <c r="H164" s="747"/>
    </row>
    <row r="165" spans="1:9" s="432" customFormat="1" ht="15" customHeight="1" x14ac:dyDescent="0.2">
      <c r="A165" s="459"/>
      <c r="B165" s="459"/>
      <c r="C165" s="459"/>
      <c r="D165" s="459"/>
      <c r="E165" s="459"/>
      <c r="F165" s="459"/>
      <c r="G165" s="459"/>
      <c r="H165" s="459"/>
    </row>
    <row r="166" spans="1:9" s="432" customFormat="1" ht="15" customHeight="1" x14ac:dyDescent="0.2"/>
    <row r="167" spans="1:9" s="432" customFormat="1" ht="15" customHeight="1" x14ac:dyDescent="0.2">
      <c r="A167" s="485" t="s">
        <v>445</v>
      </c>
    </row>
    <row r="168" spans="1:9" s="432" customFormat="1" ht="15" customHeight="1" x14ac:dyDescent="0.2">
      <c r="A168" s="762"/>
      <c r="B168" s="762"/>
      <c r="C168" s="772" t="s">
        <v>195</v>
      </c>
      <c r="D168" s="768"/>
      <c r="E168" s="769"/>
      <c r="F168" s="767" t="s">
        <v>196</v>
      </c>
      <c r="G168" s="768"/>
      <c r="H168" s="769"/>
      <c r="I168" s="462"/>
    </row>
    <row r="169" spans="1:9" s="432" customFormat="1" ht="15" customHeight="1" x14ac:dyDescent="0.2">
      <c r="A169" s="763"/>
      <c r="B169" s="763"/>
      <c r="C169" s="487" t="s">
        <v>35</v>
      </c>
      <c r="D169" s="487" t="s">
        <v>190</v>
      </c>
      <c r="E169" s="487" t="s">
        <v>191</v>
      </c>
      <c r="F169" s="488" t="s">
        <v>35</v>
      </c>
      <c r="G169" s="487" t="s">
        <v>190</v>
      </c>
      <c r="H169" s="487" t="s">
        <v>191</v>
      </c>
      <c r="I169" s="489" t="s">
        <v>197</v>
      </c>
    </row>
    <row r="170" spans="1:9" s="432" customFormat="1" ht="15" customHeight="1" x14ac:dyDescent="0.2">
      <c r="A170" s="757" t="s">
        <v>192</v>
      </c>
      <c r="B170" s="463" t="s">
        <v>32</v>
      </c>
      <c r="C170" s="498">
        <v>4</v>
      </c>
      <c r="D170" s="499">
        <v>842246.05</v>
      </c>
      <c r="E170" s="500">
        <v>210561.51250000001</v>
      </c>
      <c r="F170" s="501">
        <v>4</v>
      </c>
      <c r="G170" s="499">
        <v>520687.25999999995</v>
      </c>
      <c r="H170" s="500">
        <v>130171.81499999999</v>
      </c>
      <c r="I170" s="493">
        <f>((G170-D170)/D170)*100</f>
        <v>-38.178723426485654</v>
      </c>
    </row>
    <row r="171" spans="1:9" s="432" customFormat="1" ht="15" customHeight="1" x14ac:dyDescent="0.2">
      <c r="A171" s="758"/>
      <c r="B171" s="466" t="s">
        <v>27</v>
      </c>
      <c r="C171" s="502">
        <v>27</v>
      </c>
      <c r="D171" s="503">
        <v>13409122.826721</v>
      </c>
      <c r="E171" s="504">
        <v>496634.17876744445</v>
      </c>
      <c r="F171" s="505">
        <v>33</v>
      </c>
      <c r="G171" s="503">
        <v>7015930.8800000018</v>
      </c>
      <c r="H171" s="504">
        <v>212603.96606060612</v>
      </c>
      <c r="I171" s="495">
        <f t="shared" ref="I171:I177" si="8">((G171-D171)/D171)*100</f>
        <v>-47.677928148894118</v>
      </c>
    </row>
    <row r="172" spans="1:9" s="432" customFormat="1" ht="15" customHeight="1" x14ac:dyDescent="0.2">
      <c r="A172" s="758"/>
      <c r="B172" s="466" t="s">
        <v>34</v>
      </c>
      <c r="C172" s="502">
        <v>5</v>
      </c>
      <c r="D172" s="503">
        <v>287303.39</v>
      </c>
      <c r="E172" s="504">
        <v>57460.678</v>
      </c>
      <c r="F172" s="505">
        <v>4</v>
      </c>
      <c r="G172" s="503">
        <v>320860.02999999997</v>
      </c>
      <c r="H172" s="504">
        <v>80215.007499999992</v>
      </c>
      <c r="I172" s="495">
        <f t="shared" si="8"/>
        <v>11.679862183317766</v>
      </c>
    </row>
    <row r="173" spans="1:9" s="432" customFormat="1" ht="15" customHeight="1" x14ac:dyDescent="0.2">
      <c r="A173" s="758"/>
      <c r="B173" s="466" t="s">
        <v>29</v>
      </c>
      <c r="C173" s="502">
        <v>13</v>
      </c>
      <c r="D173" s="503">
        <v>3113814.3999999994</v>
      </c>
      <c r="E173" s="504">
        <v>239524.18461538458</v>
      </c>
      <c r="F173" s="505">
        <v>12</v>
      </c>
      <c r="G173" s="503">
        <v>2076976.2299999997</v>
      </c>
      <c r="H173" s="504">
        <v>173081.35249999998</v>
      </c>
      <c r="I173" s="495">
        <f t="shared" si="8"/>
        <v>-33.298008063679063</v>
      </c>
    </row>
    <row r="174" spans="1:9" s="432" customFormat="1" ht="15" customHeight="1" x14ac:dyDescent="0.2">
      <c r="A174" s="758"/>
      <c r="B174" s="466" t="s">
        <v>33</v>
      </c>
      <c r="C174" s="502">
        <v>4</v>
      </c>
      <c r="D174" s="503">
        <v>1134653.5899999999</v>
      </c>
      <c r="E174" s="504">
        <v>283663.39749999996</v>
      </c>
      <c r="F174" s="505">
        <v>5</v>
      </c>
      <c r="G174" s="503">
        <v>1022443.9600000001</v>
      </c>
      <c r="H174" s="504">
        <v>204488.79200000002</v>
      </c>
      <c r="I174" s="495">
        <f t="shared" si="8"/>
        <v>-9.8893293062246244</v>
      </c>
    </row>
    <row r="175" spans="1:9" s="432" customFormat="1" ht="15" customHeight="1" x14ac:dyDescent="0.2">
      <c r="A175" s="758"/>
      <c r="B175" s="466" t="s">
        <v>28</v>
      </c>
      <c r="C175" s="502">
        <v>13</v>
      </c>
      <c r="D175" s="503">
        <v>6390496.9600000009</v>
      </c>
      <c r="E175" s="504">
        <v>491576.68923076929</v>
      </c>
      <c r="F175" s="505">
        <v>13</v>
      </c>
      <c r="G175" s="503">
        <v>4995015.3900000006</v>
      </c>
      <c r="H175" s="504">
        <v>384231.95307692309</v>
      </c>
      <c r="I175" s="495">
        <f t="shared" si="8"/>
        <v>-21.836823939276236</v>
      </c>
    </row>
    <row r="176" spans="1:9" s="432" customFormat="1" ht="15" customHeight="1" x14ac:dyDescent="0.2">
      <c r="A176" s="758"/>
      <c r="B176" s="466" t="s">
        <v>31</v>
      </c>
      <c r="C176" s="502">
        <v>12</v>
      </c>
      <c r="D176" s="503">
        <v>1585429.4899999998</v>
      </c>
      <c r="E176" s="504">
        <v>132119.12416666665</v>
      </c>
      <c r="F176" s="505">
        <v>11</v>
      </c>
      <c r="G176" s="503">
        <v>792650.25999999989</v>
      </c>
      <c r="H176" s="504">
        <v>72059.114545454533</v>
      </c>
      <c r="I176" s="496">
        <f t="shared" si="8"/>
        <v>-50.00406735212173</v>
      </c>
    </row>
    <row r="177" spans="1:9" s="432" customFormat="1" ht="15" customHeight="1" x14ac:dyDescent="0.2">
      <c r="A177" s="758"/>
      <c r="B177" s="510" t="s">
        <v>30</v>
      </c>
      <c r="C177" s="511">
        <v>18</v>
      </c>
      <c r="D177" s="512">
        <v>1199165.4465152</v>
      </c>
      <c r="E177" s="513">
        <v>66620.302584177771</v>
      </c>
      <c r="F177" s="514">
        <v>15</v>
      </c>
      <c r="G177" s="512">
        <v>671249.75</v>
      </c>
      <c r="H177" s="513">
        <v>44749.98333333333</v>
      </c>
      <c r="I177" s="515">
        <f t="shared" si="8"/>
        <v>-44.023591410954516</v>
      </c>
    </row>
    <row r="178" spans="1:9" s="432" customFormat="1" ht="15" customHeight="1" x14ac:dyDescent="0.2">
      <c r="A178" s="759"/>
      <c r="B178" s="472" t="s">
        <v>4</v>
      </c>
      <c r="C178" s="473">
        <f>SUM(C170:C177)</f>
        <v>96</v>
      </c>
      <c r="D178" s="473">
        <f>SUM(D170:D177)</f>
        <v>27962232.153236199</v>
      </c>
      <c r="E178" s="474">
        <f>D178/C178</f>
        <v>291273.25159621041</v>
      </c>
      <c r="F178" s="475">
        <f>SUM(F170:F177)</f>
        <v>97</v>
      </c>
      <c r="G178" s="473">
        <f>SUM(G170:G177)</f>
        <v>17415813.760000005</v>
      </c>
      <c r="H178" s="473">
        <f>G178/F178</f>
        <v>179544.47175257737</v>
      </c>
      <c r="I178" s="497">
        <f>((G178-D178)/G178)*100</f>
        <v>-60.556563928461479</v>
      </c>
    </row>
    <row r="179" spans="1:9" s="432" customFormat="1" ht="15" customHeight="1" x14ac:dyDescent="0.2"/>
    <row r="180" spans="1:9" s="432" customFormat="1" ht="15" customHeight="1" x14ac:dyDescent="0.2"/>
    <row r="181" spans="1:9" s="432" customFormat="1" ht="15" customHeight="1" x14ac:dyDescent="0.2">
      <c r="A181" s="748" t="s">
        <v>446</v>
      </c>
      <c r="B181" s="749"/>
      <c r="C181" s="749"/>
      <c r="D181" s="749"/>
      <c r="E181" s="750"/>
      <c r="F181" s="459"/>
      <c r="G181" s="459"/>
      <c r="H181" s="459"/>
    </row>
    <row r="182" spans="1:9" s="432" customFormat="1" ht="15" customHeight="1" x14ac:dyDescent="0.2">
      <c r="A182" s="459"/>
      <c r="B182" s="459"/>
      <c r="C182" s="459"/>
      <c r="D182" s="459"/>
      <c r="E182" s="459"/>
      <c r="F182" s="459"/>
      <c r="G182" s="459"/>
      <c r="H182" s="459"/>
    </row>
    <row r="183" spans="1:9" s="432" customFormat="1" ht="15" customHeight="1" x14ac:dyDescent="0.2">
      <c r="A183" s="751"/>
      <c r="B183" s="751"/>
      <c r="C183" s="753" t="s">
        <v>195</v>
      </c>
      <c r="D183" s="754"/>
      <c r="E183" s="755"/>
      <c r="F183" s="756" t="s">
        <v>196</v>
      </c>
      <c r="G183" s="754"/>
      <c r="H183" s="755"/>
      <c r="I183" s="431"/>
    </row>
    <row r="184" spans="1:9" s="432" customFormat="1" ht="15" customHeight="1" x14ac:dyDescent="0.2">
      <c r="A184" s="751"/>
      <c r="B184" s="752"/>
      <c r="C184" s="433" t="s">
        <v>35</v>
      </c>
      <c r="D184" s="434" t="s">
        <v>190</v>
      </c>
      <c r="E184" s="435" t="s">
        <v>191</v>
      </c>
      <c r="F184" s="436" t="s">
        <v>35</v>
      </c>
      <c r="G184" s="434" t="s">
        <v>190</v>
      </c>
      <c r="H184" s="435" t="s">
        <v>191</v>
      </c>
      <c r="I184" s="434" t="s">
        <v>197</v>
      </c>
    </row>
    <row r="185" spans="1:9" s="432" customFormat="1" ht="15" customHeight="1" x14ac:dyDescent="0.2">
      <c r="A185" s="760" t="s">
        <v>66</v>
      </c>
      <c r="B185" s="437" t="s">
        <v>67</v>
      </c>
      <c r="C185" s="438">
        <v>12</v>
      </c>
      <c r="D185" s="439">
        <v>17514859.296721</v>
      </c>
      <c r="E185" s="440">
        <v>1459571.6080600834</v>
      </c>
      <c r="F185" s="441">
        <v>14</v>
      </c>
      <c r="G185" s="439">
        <v>9107742.4600000009</v>
      </c>
      <c r="H185" s="440">
        <v>650553.03285714285</v>
      </c>
      <c r="I185" s="442">
        <f>((G185-D185) / D185)*100</f>
        <v>-47.99991078600852</v>
      </c>
    </row>
    <row r="186" spans="1:9" s="432" customFormat="1" ht="15" customHeight="1" x14ac:dyDescent="0.2">
      <c r="A186" s="761"/>
      <c r="B186" s="443" t="s">
        <v>68</v>
      </c>
      <c r="C186" s="444">
        <v>44</v>
      </c>
      <c r="D186" s="445">
        <v>8171784.8665152024</v>
      </c>
      <c r="E186" s="446">
        <v>185722.38332989096</v>
      </c>
      <c r="F186" s="447">
        <v>44</v>
      </c>
      <c r="G186" s="445">
        <v>6664838.1600000001</v>
      </c>
      <c r="H186" s="446">
        <v>151473.59454545454</v>
      </c>
      <c r="I186" s="442">
        <f>((G186-D186) / D186)*100</f>
        <v>-18.440851431247097</v>
      </c>
    </row>
    <row r="187" spans="1:9" s="432" customFormat="1" ht="15" customHeight="1" x14ac:dyDescent="0.2">
      <c r="A187" s="761"/>
      <c r="B187" s="448" t="s">
        <v>69</v>
      </c>
      <c r="C187" s="449">
        <v>40</v>
      </c>
      <c r="D187" s="450">
        <v>2275587.9900000002</v>
      </c>
      <c r="E187" s="451">
        <v>56889.69975</v>
      </c>
      <c r="F187" s="452">
        <v>39</v>
      </c>
      <c r="G187" s="450">
        <v>1643233.1399999992</v>
      </c>
      <c r="H187" s="451">
        <v>42134.183076923058</v>
      </c>
      <c r="I187" s="442">
        <f>((G187-D187) / D187)*100</f>
        <v>-27.788635411105371</v>
      </c>
    </row>
    <row r="188" spans="1:9" s="432" customFormat="1" ht="15" customHeight="1" x14ac:dyDescent="0.2">
      <c r="A188" s="460"/>
      <c r="B188" s="454" t="s">
        <v>4</v>
      </c>
      <c r="C188" s="455">
        <f>SUM(C185:C187)</f>
        <v>96</v>
      </c>
      <c r="D188" s="456">
        <f>SUM(D185:D187)</f>
        <v>27962232.153236203</v>
      </c>
      <c r="E188" s="456">
        <f>D188/C188</f>
        <v>291273.25159621047</v>
      </c>
      <c r="F188" s="457">
        <f>SUM(F185:F187)</f>
        <v>97</v>
      </c>
      <c r="G188" s="456">
        <f>SUM(G185:G187)</f>
        <v>17415813.760000002</v>
      </c>
      <c r="H188" s="456">
        <f>G188/F188</f>
        <v>179544.47175257734</v>
      </c>
      <c r="I188" s="461">
        <f>((G188-D188)/G188)*100</f>
        <v>-60.556563928461536</v>
      </c>
    </row>
    <row r="189" spans="1:9" s="432" customFormat="1" ht="15" customHeight="1" x14ac:dyDescent="0.2">
      <c r="A189" s="747" t="s">
        <v>194</v>
      </c>
      <c r="B189" s="747"/>
      <c r="C189" s="747"/>
      <c r="D189" s="747"/>
      <c r="E189" s="747"/>
      <c r="F189" s="747"/>
      <c r="G189" s="747"/>
      <c r="H189" s="747"/>
    </row>
    <row r="190" spans="1:9" s="432" customFormat="1" ht="15" customHeight="1" x14ac:dyDescent="0.2"/>
    <row r="191" spans="1:9" s="432" customFormat="1" ht="15" customHeight="1" x14ac:dyDescent="0.2"/>
    <row r="192" spans="1:9" s="432" customFormat="1" ht="15" customHeight="1" x14ac:dyDescent="0.2">
      <c r="A192" s="485" t="s">
        <v>447</v>
      </c>
    </row>
    <row r="193" spans="1:9" s="432" customFormat="1" ht="15" customHeight="1" x14ac:dyDescent="0.2">
      <c r="A193" s="762"/>
      <c r="B193" s="762"/>
      <c r="C193" s="772" t="s">
        <v>195</v>
      </c>
      <c r="D193" s="768"/>
      <c r="E193" s="769"/>
      <c r="F193" s="767" t="s">
        <v>196</v>
      </c>
      <c r="G193" s="768"/>
      <c r="H193" s="769"/>
      <c r="I193" s="462"/>
    </row>
    <row r="194" spans="1:9" s="432" customFormat="1" ht="15" customHeight="1" x14ac:dyDescent="0.2">
      <c r="A194" s="763"/>
      <c r="B194" s="763"/>
      <c r="C194" s="487" t="s">
        <v>35</v>
      </c>
      <c r="D194" s="487" t="s">
        <v>190</v>
      </c>
      <c r="E194" s="487" t="s">
        <v>191</v>
      </c>
      <c r="F194" s="488" t="s">
        <v>35</v>
      </c>
      <c r="G194" s="487" t="s">
        <v>190</v>
      </c>
      <c r="H194" s="487" t="s">
        <v>191</v>
      </c>
      <c r="I194" s="489" t="s">
        <v>197</v>
      </c>
    </row>
    <row r="195" spans="1:9" s="432" customFormat="1" ht="15" customHeight="1" x14ac:dyDescent="0.2">
      <c r="A195" s="757" t="s">
        <v>192</v>
      </c>
      <c r="B195" s="463" t="s">
        <v>32</v>
      </c>
      <c r="C195" s="498">
        <v>4</v>
      </c>
      <c r="D195" s="499">
        <v>1428833.33</v>
      </c>
      <c r="E195" s="500">
        <v>357208.33250000002</v>
      </c>
      <c r="F195" s="501">
        <v>4</v>
      </c>
      <c r="G195" s="499">
        <v>1189606.8600000001</v>
      </c>
      <c r="H195" s="500">
        <v>297401.71500000003</v>
      </c>
      <c r="I195" s="493">
        <f>((G195-D195)/D195)*100</f>
        <v>-16.742783428771219</v>
      </c>
    </row>
    <row r="196" spans="1:9" s="432" customFormat="1" ht="15" customHeight="1" x14ac:dyDescent="0.2">
      <c r="A196" s="758"/>
      <c r="B196" s="466" t="s">
        <v>27</v>
      </c>
      <c r="C196" s="502">
        <v>27</v>
      </c>
      <c r="D196" s="503">
        <v>24306213.308040995</v>
      </c>
      <c r="E196" s="504">
        <v>900230.12252003688</v>
      </c>
      <c r="F196" s="505">
        <v>33</v>
      </c>
      <c r="G196" s="503">
        <v>19357173.07</v>
      </c>
      <c r="H196" s="504">
        <v>586581.00212121208</v>
      </c>
      <c r="I196" s="495">
        <f t="shared" ref="I196:I202" si="9">((G196-D196)/D196)*100</f>
        <v>-20.361214539344765</v>
      </c>
    </row>
    <row r="197" spans="1:9" s="432" customFormat="1" ht="15" customHeight="1" x14ac:dyDescent="0.2">
      <c r="A197" s="758"/>
      <c r="B197" s="466" t="s">
        <v>34</v>
      </c>
      <c r="C197" s="502">
        <v>5</v>
      </c>
      <c r="D197" s="503">
        <v>665456.1399999999</v>
      </c>
      <c r="E197" s="504">
        <v>133091.22799999997</v>
      </c>
      <c r="F197" s="505">
        <v>4</v>
      </c>
      <c r="G197" s="503">
        <v>606072.75</v>
      </c>
      <c r="H197" s="504">
        <v>151518.1875</v>
      </c>
      <c r="I197" s="495">
        <f t="shared" si="9"/>
        <v>-8.9237120871707507</v>
      </c>
    </row>
    <row r="198" spans="1:9" s="432" customFormat="1" ht="15" customHeight="1" x14ac:dyDescent="0.2">
      <c r="A198" s="758"/>
      <c r="B198" s="466" t="s">
        <v>29</v>
      </c>
      <c r="C198" s="502">
        <v>13</v>
      </c>
      <c r="D198" s="503">
        <v>6175301.4399999995</v>
      </c>
      <c r="E198" s="504">
        <v>475023.18769230763</v>
      </c>
      <c r="F198" s="505">
        <v>12</v>
      </c>
      <c r="G198" s="503">
        <v>4968671.75</v>
      </c>
      <c r="H198" s="504">
        <v>414055.97916666669</v>
      </c>
      <c r="I198" s="495">
        <f t="shared" si="9"/>
        <v>-19.539607932078528</v>
      </c>
    </row>
    <row r="199" spans="1:9" s="432" customFormat="1" ht="15" customHeight="1" x14ac:dyDescent="0.2">
      <c r="A199" s="758"/>
      <c r="B199" s="466" t="s">
        <v>33</v>
      </c>
      <c r="C199" s="502">
        <v>4</v>
      </c>
      <c r="D199" s="503">
        <v>1767297.6</v>
      </c>
      <c r="E199" s="504">
        <v>441824.4</v>
      </c>
      <c r="F199" s="505">
        <v>5</v>
      </c>
      <c r="G199" s="503">
        <v>2036703.3299999998</v>
      </c>
      <c r="H199" s="504">
        <v>407340.66599999997</v>
      </c>
      <c r="I199" s="495">
        <f t="shared" si="9"/>
        <v>15.243936844592543</v>
      </c>
    </row>
    <row r="200" spans="1:9" s="432" customFormat="1" ht="15" customHeight="1" x14ac:dyDescent="0.2">
      <c r="A200" s="758"/>
      <c r="B200" s="466" t="s">
        <v>28</v>
      </c>
      <c r="C200" s="502">
        <v>13</v>
      </c>
      <c r="D200" s="503">
        <v>10186599.41</v>
      </c>
      <c r="E200" s="504">
        <v>783584.57000000007</v>
      </c>
      <c r="F200" s="505">
        <v>13</v>
      </c>
      <c r="G200" s="503">
        <v>9062041.9100000001</v>
      </c>
      <c r="H200" s="504">
        <v>697080.14692307694</v>
      </c>
      <c r="I200" s="495">
        <f t="shared" si="9"/>
        <v>-11.039577141867799</v>
      </c>
    </row>
    <row r="201" spans="1:9" s="432" customFormat="1" ht="15" customHeight="1" x14ac:dyDescent="0.2">
      <c r="A201" s="758"/>
      <c r="B201" s="466" t="s">
        <v>31</v>
      </c>
      <c r="C201" s="502">
        <v>12</v>
      </c>
      <c r="D201" s="503">
        <v>4383719.7299999995</v>
      </c>
      <c r="E201" s="504">
        <v>365309.97749999998</v>
      </c>
      <c r="F201" s="505">
        <v>11</v>
      </c>
      <c r="G201" s="503">
        <v>3179419.9899999993</v>
      </c>
      <c r="H201" s="504">
        <v>289038.18090909085</v>
      </c>
      <c r="I201" s="496">
        <f t="shared" si="9"/>
        <v>-27.472097081352427</v>
      </c>
    </row>
    <row r="202" spans="1:9" s="432" customFormat="1" ht="15" customHeight="1" x14ac:dyDescent="0.2">
      <c r="A202" s="758"/>
      <c r="B202" s="510" t="s">
        <v>30</v>
      </c>
      <c r="C202" s="511">
        <v>18</v>
      </c>
      <c r="D202" s="512">
        <v>3458688.8314411999</v>
      </c>
      <c r="E202" s="513">
        <v>192149.37952451111</v>
      </c>
      <c r="F202" s="514">
        <v>15</v>
      </c>
      <c r="G202" s="512">
        <v>2401493.2999999998</v>
      </c>
      <c r="H202" s="513">
        <v>160099.55333333332</v>
      </c>
      <c r="I202" s="515">
        <f t="shared" si="9"/>
        <v>-30.566367284352598</v>
      </c>
    </row>
    <row r="203" spans="1:9" s="432" customFormat="1" ht="15" customHeight="1" x14ac:dyDescent="0.2">
      <c r="A203" s="759"/>
      <c r="B203" s="472" t="s">
        <v>4</v>
      </c>
      <c r="C203" s="473">
        <f>SUM(C195:C202)</f>
        <v>96</v>
      </c>
      <c r="D203" s="473">
        <f>SUM(D195:D202)</f>
        <v>52372109.789482191</v>
      </c>
      <c r="E203" s="474">
        <f>D203/C203</f>
        <v>545542.81030710612</v>
      </c>
      <c r="F203" s="475">
        <f>SUM(F195:F202)</f>
        <v>97</v>
      </c>
      <c r="G203" s="473">
        <f>SUM(G195:G202)</f>
        <v>42801182.960000001</v>
      </c>
      <c r="H203" s="473">
        <f>G203/F203</f>
        <v>441249.30886597937</v>
      </c>
      <c r="I203" s="497">
        <f>((G203-D203)/G203)*100</f>
        <v>-22.361360522270456</v>
      </c>
    </row>
    <row r="204" spans="1:9" s="432" customFormat="1" ht="15" customHeight="1" x14ac:dyDescent="0.2"/>
    <row r="205" spans="1:9" s="432" customFormat="1" ht="15" customHeight="1" x14ac:dyDescent="0.2"/>
    <row r="206" spans="1:9" s="432" customFormat="1" ht="15" customHeight="1" x14ac:dyDescent="0.2">
      <c r="A206" s="485" t="s">
        <v>448</v>
      </c>
    </row>
    <row r="207" spans="1:9" s="432" customFormat="1" ht="15" customHeight="1" x14ac:dyDescent="0.2">
      <c r="A207" s="459"/>
      <c r="B207" s="459"/>
      <c r="C207" s="459"/>
      <c r="D207" s="459"/>
      <c r="E207" s="459"/>
      <c r="F207" s="459"/>
      <c r="G207" s="459"/>
      <c r="H207" s="459"/>
    </row>
    <row r="208" spans="1:9" s="432" customFormat="1" ht="15" customHeight="1" x14ac:dyDescent="0.2">
      <c r="A208" s="751"/>
      <c r="B208" s="751"/>
      <c r="C208" s="753" t="s">
        <v>195</v>
      </c>
      <c r="D208" s="754"/>
      <c r="E208" s="755"/>
      <c r="F208" s="756" t="s">
        <v>196</v>
      </c>
      <c r="G208" s="754"/>
      <c r="H208" s="755"/>
      <c r="I208" s="431"/>
    </row>
    <row r="209" spans="1:9" s="432" customFormat="1" ht="15" customHeight="1" x14ac:dyDescent="0.2">
      <c r="A209" s="751"/>
      <c r="B209" s="752"/>
      <c r="C209" s="433" t="s">
        <v>35</v>
      </c>
      <c r="D209" s="434" t="s">
        <v>190</v>
      </c>
      <c r="E209" s="435" t="s">
        <v>191</v>
      </c>
      <c r="F209" s="436" t="s">
        <v>35</v>
      </c>
      <c r="G209" s="434" t="s">
        <v>190</v>
      </c>
      <c r="H209" s="435" t="s">
        <v>191</v>
      </c>
      <c r="I209" s="434" t="s">
        <v>197</v>
      </c>
    </row>
    <row r="210" spans="1:9" s="432" customFormat="1" ht="15" customHeight="1" x14ac:dyDescent="0.2">
      <c r="A210" s="760" t="s">
        <v>66</v>
      </c>
      <c r="B210" s="437" t="s">
        <v>67</v>
      </c>
      <c r="C210" s="438">
        <v>12</v>
      </c>
      <c r="D210" s="439">
        <v>30037906.048041001</v>
      </c>
      <c r="E210" s="440">
        <v>2503158.8373367502</v>
      </c>
      <c r="F210" s="441">
        <v>14</v>
      </c>
      <c r="G210" s="439">
        <v>22955099.399999999</v>
      </c>
      <c r="H210" s="440">
        <v>1639649.9571428571</v>
      </c>
      <c r="I210" s="442">
        <f>((G210-D210) / D210)*100</f>
        <v>-23.579561893272935</v>
      </c>
    </row>
    <row r="211" spans="1:9" s="432" customFormat="1" ht="15" customHeight="1" x14ac:dyDescent="0.2">
      <c r="A211" s="761"/>
      <c r="B211" s="443" t="s">
        <v>68</v>
      </c>
      <c r="C211" s="444">
        <v>44</v>
      </c>
      <c r="D211" s="445">
        <v>17338147.171441205</v>
      </c>
      <c r="E211" s="446">
        <v>394048.79935093643</v>
      </c>
      <c r="F211" s="447">
        <v>44</v>
      </c>
      <c r="G211" s="445">
        <v>15822673.399999999</v>
      </c>
      <c r="H211" s="446">
        <v>359606.21363636362</v>
      </c>
      <c r="I211" s="442">
        <f>((G211-D211) / D211)*100</f>
        <v>-8.7406904351200918</v>
      </c>
    </row>
    <row r="212" spans="1:9" s="432" customFormat="1" ht="15" customHeight="1" x14ac:dyDescent="0.2">
      <c r="A212" s="761"/>
      <c r="B212" s="448" t="s">
        <v>69</v>
      </c>
      <c r="C212" s="449">
        <v>40</v>
      </c>
      <c r="D212" s="450">
        <v>4996056.57</v>
      </c>
      <c r="E212" s="451">
        <v>124901.41425</v>
      </c>
      <c r="F212" s="452">
        <v>39</v>
      </c>
      <c r="G212" s="450">
        <v>4023410.1599999992</v>
      </c>
      <c r="H212" s="451">
        <v>103164.36307692305</v>
      </c>
      <c r="I212" s="442">
        <f>((G212-D212) / D212)*100</f>
        <v>-19.468282561900637</v>
      </c>
    </row>
    <row r="213" spans="1:9" s="432" customFormat="1" ht="15" customHeight="1" x14ac:dyDescent="0.2">
      <c r="A213" s="460"/>
      <c r="B213" s="454" t="s">
        <v>4</v>
      </c>
      <c r="C213" s="455">
        <f>SUM(C210:C212)</f>
        <v>96</v>
      </c>
      <c r="D213" s="456">
        <f>SUM(D210:D212)</f>
        <v>52372109.789482206</v>
      </c>
      <c r="E213" s="456">
        <f>D213/C213</f>
        <v>545542.81030710635</v>
      </c>
      <c r="F213" s="457">
        <f>SUM(F210:F212)</f>
        <v>97</v>
      </c>
      <c r="G213" s="456">
        <f>SUM(G210:G212)</f>
        <v>42801182.959999993</v>
      </c>
      <c r="H213" s="456">
        <f>G213/F213</f>
        <v>441249.30886597931</v>
      </c>
      <c r="I213" s="461">
        <f>((G213-D213)/G213)*100</f>
        <v>-22.361360522270513</v>
      </c>
    </row>
    <row r="214" spans="1:9" s="432" customFormat="1" ht="15" customHeight="1" x14ac:dyDescent="0.2">
      <c r="A214" s="747" t="s">
        <v>194</v>
      </c>
      <c r="B214" s="747"/>
      <c r="C214" s="747"/>
      <c r="D214" s="747"/>
      <c r="E214" s="747"/>
      <c r="F214" s="747"/>
      <c r="G214" s="747"/>
      <c r="H214" s="747"/>
    </row>
    <row r="215" spans="1:9" s="432" customFormat="1" ht="15" customHeight="1" x14ac:dyDescent="0.2">
      <c r="A215" s="459"/>
      <c r="B215" s="459"/>
      <c r="C215" s="459"/>
      <c r="D215" s="459"/>
      <c r="E215" s="459"/>
      <c r="F215" s="459"/>
      <c r="G215" s="459"/>
      <c r="H215" s="459"/>
    </row>
    <row r="216" spans="1:9" s="432" customFormat="1" ht="15" customHeight="1" x14ac:dyDescent="0.2"/>
    <row r="217" spans="1:9" s="432" customFormat="1" ht="15" customHeight="1" x14ac:dyDescent="0.2">
      <c r="A217" s="485" t="s">
        <v>449</v>
      </c>
    </row>
    <row r="218" spans="1:9" s="432" customFormat="1" ht="15" customHeight="1" x14ac:dyDescent="0.2">
      <c r="B218" s="762"/>
      <c r="C218" s="764" t="s">
        <v>195</v>
      </c>
      <c r="D218" s="764"/>
      <c r="E218" s="764"/>
      <c r="F218" s="765" t="s">
        <v>196</v>
      </c>
      <c r="G218" s="764"/>
      <c r="H218" s="764"/>
      <c r="I218" s="462"/>
    </row>
    <row r="219" spans="1:9" s="432" customFormat="1" ht="15" customHeight="1" x14ac:dyDescent="0.2">
      <c r="B219" s="762"/>
      <c r="C219" s="520" t="s">
        <v>35</v>
      </c>
      <c r="D219" s="521" t="s">
        <v>190</v>
      </c>
      <c r="E219" s="522" t="s">
        <v>191</v>
      </c>
      <c r="F219" s="523" t="s">
        <v>35</v>
      </c>
      <c r="G219" s="521" t="s">
        <v>190</v>
      </c>
      <c r="H219" s="522" t="s">
        <v>191</v>
      </c>
      <c r="I219" s="489" t="s">
        <v>197</v>
      </c>
    </row>
    <row r="220" spans="1:9" s="432" customFormat="1" ht="15" customHeight="1" x14ac:dyDescent="0.2">
      <c r="A220" s="766" t="s">
        <v>192</v>
      </c>
      <c r="B220" s="524" t="s">
        <v>199</v>
      </c>
      <c r="C220" s="525">
        <v>51</v>
      </c>
      <c r="D220" s="526">
        <v>11224431.84</v>
      </c>
      <c r="E220" s="526">
        <v>220086.89882352939</v>
      </c>
      <c r="F220" s="527">
        <v>31</v>
      </c>
      <c r="G220" s="526">
        <v>2162668.709999999</v>
      </c>
      <c r="H220" s="526">
        <v>69763.50677419352</v>
      </c>
      <c r="I220" s="528">
        <f t="shared" ref="I220:I232" si="10">((G220-D220)/D220)*100</f>
        <v>-80.73248837154506</v>
      </c>
    </row>
    <row r="221" spans="1:9" s="432" customFormat="1" ht="15" customHeight="1" x14ac:dyDescent="0.2">
      <c r="A221" s="758"/>
      <c r="B221" s="471" t="s">
        <v>200</v>
      </c>
      <c r="C221" s="529">
        <v>51</v>
      </c>
      <c r="D221" s="530">
        <v>3154762.5491299992</v>
      </c>
      <c r="E221" s="530">
        <v>61858.089198627436</v>
      </c>
      <c r="F221" s="531">
        <v>34</v>
      </c>
      <c r="G221" s="530">
        <v>1086414.1100000001</v>
      </c>
      <c r="H221" s="530">
        <v>31953.356176470592</v>
      </c>
      <c r="I221" s="519">
        <f t="shared" si="10"/>
        <v>-65.562729584842941</v>
      </c>
    </row>
    <row r="222" spans="1:9" s="432" customFormat="1" ht="15" customHeight="1" x14ac:dyDescent="0.2">
      <c r="A222" s="758"/>
      <c r="B222" s="471" t="s">
        <v>201</v>
      </c>
      <c r="C222" s="529">
        <v>12</v>
      </c>
      <c r="D222" s="530">
        <v>624322.56000000006</v>
      </c>
      <c r="E222" s="530">
        <v>52026.880000000005</v>
      </c>
      <c r="F222" s="531">
        <v>9</v>
      </c>
      <c r="G222" s="530">
        <v>106123</v>
      </c>
      <c r="H222" s="530">
        <v>11791.444444444445</v>
      </c>
      <c r="I222" s="519">
        <f t="shared" si="10"/>
        <v>-83.001895686742444</v>
      </c>
    </row>
    <row r="223" spans="1:9" s="432" customFormat="1" ht="15" customHeight="1" x14ac:dyDescent="0.2">
      <c r="A223" s="758"/>
      <c r="B223" s="471" t="s">
        <v>202</v>
      </c>
      <c r="C223" s="529">
        <v>6</v>
      </c>
      <c r="D223" s="530">
        <v>255745.38999999996</v>
      </c>
      <c r="E223" s="530">
        <v>42624.231666666659</v>
      </c>
      <c r="F223" s="531">
        <v>5</v>
      </c>
      <c r="G223" s="530">
        <v>43796.03</v>
      </c>
      <c r="H223" s="530">
        <v>8759.2060000000001</v>
      </c>
      <c r="I223" s="519">
        <f t="shared" si="10"/>
        <v>-82.875143907774842</v>
      </c>
    </row>
    <row r="224" spans="1:9" s="432" customFormat="1" ht="15" customHeight="1" x14ac:dyDescent="0.2">
      <c r="A224" s="758"/>
      <c r="B224" s="471" t="s">
        <v>203</v>
      </c>
      <c r="C224" s="529">
        <v>23</v>
      </c>
      <c r="D224" s="530">
        <v>447370.08782999997</v>
      </c>
      <c r="E224" s="530">
        <v>19450.873383913044</v>
      </c>
      <c r="F224" s="531">
        <v>16</v>
      </c>
      <c r="G224" s="530">
        <v>253291.98</v>
      </c>
      <c r="H224" s="530">
        <v>15830.748750000001</v>
      </c>
      <c r="I224" s="519">
        <f t="shared" si="10"/>
        <v>-43.382003649682851</v>
      </c>
    </row>
    <row r="225" spans="1:9" s="432" customFormat="1" ht="15" customHeight="1" x14ac:dyDescent="0.2">
      <c r="A225" s="758"/>
      <c r="B225" s="471" t="s">
        <v>204</v>
      </c>
      <c r="C225" s="529">
        <v>10</v>
      </c>
      <c r="D225" s="530">
        <v>85900.83</v>
      </c>
      <c r="E225" s="530">
        <v>8590.0830000000005</v>
      </c>
      <c r="F225" s="531">
        <v>8</v>
      </c>
      <c r="G225" s="530">
        <v>54989.110000000008</v>
      </c>
      <c r="H225" s="530">
        <v>6873.638750000001</v>
      </c>
      <c r="I225" s="519">
        <f t="shared" si="10"/>
        <v>-35.985356602491493</v>
      </c>
    </row>
    <row r="226" spans="1:9" s="432" customFormat="1" ht="15" customHeight="1" x14ac:dyDescent="0.2">
      <c r="A226" s="758"/>
      <c r="B226" s="471" t="s">
        <v>205</v>
      </c>
      <c r="C226" s="529">
        <v>13</v>
      </c>
      <c r="D226" s="530">
        <v>117088.19</v>
      </c>
      <c r="E226" s="530">
        <v>9006.7838461538468</v>
      </c>
      <c r="F226" s="531">
        <v>9</v>
      </c>
      <c r="G226" s="530">
        <v>65805.14</v>
      </c>
      <c r="H226" s="530">
        <v>7311.6822222222218</v>
      </c>
      <c r="I226" s="519">
        <f t="shared" si="10"/>
        <v>-43.798652964060679</v>
      </c>
    </row>
    <row r="227" spans="1:9" s="432" customFormat="1" ht="15" customHeight="1" x14ac:dyDescent="0.2">
      <c r="A227" s="758"/>
      <c r="B227" s="471" t="s">
        <v>206</v>
      </c>
      <c r="C227" s="529">
        <v>17</v>
      </c>
      <c r="D227" s="530">
        <v>2682187.0499999998</v>
      </c>
      <c r="E227" s="530">
        <v>157775.70882352939</v>
      </c>
      <c r="F227" s="531">
        <v>7</v>
      </c>
      <c r="G227" s="530">
        <v>304438.06</v>
      </c>
      <c r="H227" s="530">
        <v>43491.151428571429</v>
      </c>
      <c r="I227" s="519">
        <f t="shared" si="10"/>
        <v>-88.649633514560435</v>
      </c>
    </row>
    <row r="228" spans="1:9" s="432" customFormat="1" ht="15" customHeight="1" x14ac:dyDescent="0.2">
      <c r="A228" s="758"/>
      <c r="B228" s="471" t="s">
        <v>207</v>
      </c>
      <c r="C228" s="529">
        <v>27</v>
      </c>
      <c r="D228" s="530">
        <v>1066519.05</v>
      </c>
      <c r="E228" s="530">
        <v>39500.705555555556</v>
      </c>
      <c r="F228" s="531">
        <v>20</v>
      </c>
      <c r="G228" s="530">
        <v>629129.99</v>
      </c>
      <c r="H228" s="530">
        <v>31456.499499999998</v>
      </c>
      <c r="I228" s="519">
        <f t="shared" si="10"/>
        <v>-41.010899899068846</v>
      </c>
    </row>
    <row r="229" spans="1:9" s="432" customFormat="1" ht="15" customHeight="1" x14ac:dyDescent="0.2">
      <c r="A229" s="758"/>
      <c r="B229" s="471" t="s">
        <v>208</v>
      </c>
      <c r="C229" s="529">
        <v>22</v>
      </c>
      <c r="D229" s="530">
        <v>220421.51478</v>
      </c>
      <c r="E229" s="530">
        <v>10019.159762727273</v>
      </c>
      <c r="F229" s="531">
        <v>6</v>
      </c>
      <c r="G229" s="530">
        <v>48386</v>
      </c>
      <c r="H229" s="530">
        <v>8064.3333333333339</v>
      </c>
      <c r="I229" s="519">
        <f t="shared" si="10"/>
        <v>-78.048422338312363</v>
      </c>
    </row>
    <row r="230" spans="1:9" s="432" customFormat="1" ht="15" customHeight="1" x14ac:dyDescent="0.2">
      <c r="A230" s="758"/>
      <c r="B230" s="471" t="s">
        <v>209</v>
      </c>
      <c r="C230" s="532" t="s">
        <v>219</v>
      </c>
      <c r="D230" s="532" t="s">
        <v>219</v>
      </c>
      <c r="E230" s="532" t="s">
        <v>219</v>
      </c>
      <c r="F230" s="531">
        <v>17</v>
      </c>
      <c r="G230" s="530">
        <v>262153.72000000003</v>
      </c>
      <c r="H230" s="530">
        <v>15420.80705882353</v>
      </c>
      <c r="I230" s="532" t="s">
        <v>219</v>
      </c>
    </row>
    <row r="231" spans="1:9" s="432" customFormat="1" ht="15" customHeight="1" x14ac:dyDescent="0.2">
      <c r="A231" s="758"/>
      <c r="B231" s="471" t="s">
        <v>210</v>
      </c>
      <c r="C231" s="532" t="s">
        <v>219</v>
      </c>
      <c r="D231" s="532" t="s">
        <v>219</v>
      </c>
      <c r="E231" s="532" t="s">
        <v>219</v>
      </c>
      <c r="F231" s="531">
        <v>10</v>
      </c>
      <c r="G231" s="530">
        <v>63620.61</v>
      </c>
      <c r="H231" s="530">
        <v>6362.0609999999997</v>
      </c>
      <c r="I231" s="532" t="s">
        <v>219</v>
      </c>
    </row>
    <row r="232" spans="1:9" s="432" customFormat="1" ht="15" customHeight="1" x14ac:dyDescent="0.2">
      <c r="A232" s="758"/>
      <c r="B232" s="471" t="s">
        <v>89</v>
      </c>
      <c r="C232" s="529">
        <v>57</v>
      </c>
      <c r="D232" s="530">
        <v>2933547.2603100003</v>
      </c>
      <c r="E232" s="530">
        <v>51465.741408947375</v>
      </c>
      <c r="F232" s="531">
        <v>60</v>
      </c>
      <c r="G232" s="530">
        <v>1884954.5600000003</v>
      </c>
      <c r="H232" s="530">
        <v>31415.909333333337</v>
      </c>
      <c r="I232" s="519">
        <f t="shared" si="10"/>
        <v>-35.744871558646402</v>
      </c>
    </row>
    <row r="233" spans="1:9" s="432" customFormat="1" ht="15" customHeight="1" x14ac:dyDescent="0.2">
      <c r="A233" s="538"/>
      <c r="B233" s="472" t="s">
        <v>4</v>
      </c>
      <c r="C233" s="480">
        <f>SUM(C220:C232)</f>
        <v>289</v>
      </c>
      <c r="D233" s="480">
        <f>SUM(D220:D232)</f>
        <v>22812296.322050001</v>
      </c>
      <c r="E233" s="480">
        <f>AVERAGE(E220:E232)</f>
        <v>61127.741406331814</v>
      </c>
      <c r="F233" s="481">
        <f>SUM(F220:F232)</f>
        <v>232</v>
      </c>
      <c r="G233" s="480">
        <f>SUM(G220:G232)</f>
        <v>6965771.0199999996</v>
      </c>
      <c r="H233" s="480">
        <f>AVERAGE(H220:H232)</f>
        <v>22191.872674722494</v>
      </c>
      <c r="I233" s="533">
        <f>((G233-D233)/D233)*100</f>
        <v>-69.46484070844285</v>
      </c>
    </row>
    <row r="234" spans="1:9" s="432" customFormat="1" ht="15" customHeight="1" x14ac:dyDescent="0.2"/>
    <row r="235" spans="1:9" s="432" customFormat="1" ht="15" customHeight="1" x14ac:dyDescent="0.2"/>
    <row r="236" spans="1:9" s="432" customFormat="1" ht="15" customHeight="1" x14ac:dyDescent="0.2"/>
    <row r="237" spans="1:9" s="432" customFormat="1" ht="15" customHeight="1" x14ac:dyDescent="0.2">
      <c r="A237" s="485" t="s">
        <v>450</v>
      </c>
      <c r="B237" s="534"/>
      <c r="C237" s="534"/>
      <c r="D237" s="534"/>
      <c r="E237" s="534"/>
      <c r="F237" s="534"/>
      <c r="G237" s="534"/>
      <c r="H237" s="534"/>
      <c r="I237" s="534"/>
    </row>
    <row r="238" spans="1:9" s="432" customFormat="1" ht="15" customHeight="1" x14ac:dyDescent="0.2">
      <c r="A238" s="535"/>
      <c r="B238" s="534"/>
      <c r="C238" s="534"/>
      <c r="D238" s="534"/>
      <c r="E238" s="534"/>
      <c r="F238" s="534"/>
      <c r="G238" s="534"/>
      <c r="H238" s="534"/>
      <c r="I238" s="534"/>
    </row>
    <row r="239" spans="1:9" s="432" customFormat="1" ht="15" customHeight="1" x14ac:dyDescent="0.2">
      <c r="B239" s="762"/>
      <c r="C239" s="764" t="s">
        <v>195</v>
      </c>
      <c r="D239" s="764"/>
      <c r="E239" s="764"/>
      <c r="F239" s="765" t="s">
        <v>196</v>
      </c>
      <c r="G239" s="764"/>
      <c r="H239" s="764"/>
      <c r="I239" s="486"/>
    </row>
    <row r="240" spans="1:9" s="432" customFormat="1" ht="15" customHeight="1" x14ac:dyDescent="0.2">
      <c r="B240" s="762"/>
      <c r="C240" s="520" t="s">
        <v>35</v>
      </c>
      <c r="D240" s="521" t="s">
        <v>190</v>
      </c>
      <c r="E240" s="522" t="s">
        <v>191</v>
      </c>
      <c r="F240" s="523" t="s">
        <v>35</v>
      </c>
      <c r="G240" s="521" t="s">
        <v>190</v>
      </c>
      <c r="H240" s="522" t="s">
        <v>191</v>
      </c>
      <c r="I240" s="489" t="s">
        <v>197</v>
      </c>
    </row>
    <row r="241" spans="1:9" s="432" customFormat="1" ht="15" customHeight="1" x14ac:dyDescent="0.2">
      <c r="A241" s="524" t="s">
        <v>192</v>
      </c>
      <c r="B241" s="524" t="s">
        <v>211</v>
      </c>
      <c r="C241" s="525">
        <v>96</v>
      </c>
      <c r="D241" s="536">
        <v>12581865.875220001</v>
      </c>
      <c r="E241" s="536">
        <v>131061.10286687501</v>
      </c>
      <c r="F241" s="527">
        <v>97</v>
      </c>
      <c r="G241" s="536">
        <v>12920992.999999998</v>
      </c>
      <c r="H241" s="536">
        <v>133206.11340206183</v>
      </c>
      <c r="I241" s="528">
        <f>((G241-D241)/D241)*100</f>
        <v>2.6953643294505993</v>
      </c>
    </row>
    <row r="242" spans="1:9" s="432" customFormat="1" ht="15" customHeight="1" x14ac:dyDescent="0.2">
      <c r="A242" s="471"/>
      <c r="B242" s="471" t="s">
        <v>212</v>
      </c>
      <c r="C242" s="529">
        <v>67</v>
      </c>
      <c r="D242" s="537">
        <v>1275722.9200000002</v>
      </c>
      <c r="E242" s="537">
        <v>19040.640597014928</v>
      </c>
      <c r="F242" s="531">
        <v>82</v>
      </c>
      <c r="G242" s="537">
        <v>6428644.8899999987</v>
      </c>
      <c r="H242" s="537">
        <v>78398.108414634131</v>
      </c>
      <c r="I242" s="519">
        <f t="shared" ref="I242:I248" si="11">((G242-D242)/D242)*100</f>
        <v>403.9217207134601</v>
      </c>
    </row>
    <row r="243" spans="1:9" s="432" customFormat="1" ht="15" customHeight="1" x14ac:dyDescent="0.2">
      <c r="A243" s="471"/>
      <c r="B243" s="471" t="s">
        <v>213</v>
      </c>
      <c r="C243" s="529">
        <v>32</v>
      </c>
      <c r="D243" s="537">
        <v>3292439.12</v>
      </c>
      <c r="E243" s="537">
        <v>102888.7225</v>
      </c>
      <c r="F243" s="531">
        <v>44</v>
      </c>
      <c r="G243" s="537">
        <v>5223042.8199999994</v>
      </c>
      <c r="H243" s="537">
        <v>118705.51863636362</v>
      </c>
      <c r="I243" s="519">
        <f t="shared" si="11"/>
        <v>58.637491222616724</v>
      </c>
    </row>
    <row r="244" spans="1:9" s="432" customFormat="1" ht="15" customHeight="1" x14ac:dyDescent="0.2">
      <c r="A244" s="471"/>
      <c r="B244" s="471" t="s">
        <v>214</v>
      </c>
      <c r="C244" s="529">
        <v>73</v>
      </c>
      <c r="D244" s="537">
        <v>3497515.6830429989</v>
      </c>
      <c r="E244" s="537">
        <v>47911.173740315055</v>
      </c>
      <c r="F244" s="531">
        <v>64</v>
      </c>
      <c r="G244" s="537">
        <v>2942524.0500000012</v>
      </c>
      <c r="H244" s="537">
        <v>45976.938281250019</v>
      </c>
      <c r="I244" s="519">
        <f t="shared" si="11"/>
        <v>-15.868167103117306</v>
      </c>
    </row>
    <row r="245" spans="1:9" s="432" customFormat="1" ht="15" customHeight="1" x14ac:dyDescent="0.2">
      <c r="A245" s="471"/>
      <c r="B245" s="471" t="s">
        <v>215</v>
      </c>
      <c r="C245" s="529">
        <v>7</v>
      </c>
      <c r="D245" s="537">
        <v>1437675.3661000002</v>
      </c>
      <c r="E245" s="537">
        <v>205382.19515714288</v>
      </c>
      <c r="F245" s="531">
        <v>8</v>
      </c>
      <c r="G245" s="537">
        <v>1650540.17</v>
      </c>
      <c r="H245" s="537">
        <v>206317.52124999999</v>
      </c>
      <c r="I245" s="519">
        <f t="shared" si="11"/>
        <v>14.806180095958707</v>
      </c>
    </row>
    <row r="246" spans="1:9" s="432" customFormat="1" ht="15" customHeight="1" x14ac:dyDescent="0.2">
      <c r="A246" s="471"/>
      <c r="B246" s="471" t="s">
        <v>216</v>
      </c>
      <c r="C246" s="529">
        <v>10</v>
      </c>
      <c r="D246" s="537">
        <v>1020060.88</v>
      </c>
      <c r="E246" s="537">
        <v>102006.088</v>
      </c>
      <c r="F246" s="531">
        <v>12</v>
      </c>
      <c r="G246" s="537">
        <v>688517.10000000009</v>
      </c>
      <c r="H246" s="537">
        <v>57376.425000000003</v>
      </c>
      <c r="I246" s="519">
        <f t="shared" si="11"/>
        <v>-32.502352212546363</v>
      </c>
    </row>
    <row r="247" spans="1:9" s="432" customFormat="1" ht="15" customHeight="1" x14ac:dyDescent="0.2">
      <c r="A247" s="471"/>
      <c r="B247" s="471" t="s">
        <v>217</v>
      </c>
      <c r="C247" s="529">
        <v>40</v>
      </c>
      <c r="D247" s="537">
        <v>1850380.4799999997</v>
      </c>
      <c r="E247" s="537">
        <v>46259.511999999995</v>
      </c>
      <c r="F247" s="531">
        <v>43</v>
      </c>
      <c r="G247" s="537">
        <v>3646549.8400000003</v>
      </c>
      <c r="H247" s="537">
        <v>84803.484651162798</v>
      </c>
      <c r="I247" s="519">
        <f t="shared" si="11"/>
        <v>97.070271731357693</v>
      </c>
    </row>
    <row r="248" spans="1:9" s="432" customFormat="1" ht="15" customHeight="1" x14ac:dyDescent="0.2">
      <c r="A248" s="471"/>
      <c r="B248" s="471" t="s">
        <v>218</v>
      </c>
      <c r="C248" s="529">
        <v>21</v>
      </c>
      <c r="D248" s="537">
        <v>571134.06999999995</v>
      </c>
      <c r="E248" s="537">
        <v>27196.860476190475</v>
      </c>
      <c r="F248" s="531">
        <v>23</v>
      </c>
      <c r="G248" s="537">
        <v>745368.55000000016</v>
      </c>
      <c r="H248" s="537">
        <v>32407.328260869574</v>
      </c>
      <c r="I248" s="519">
        <f t="shared" si="11"/>
        <v>30.506756495896003</v>
      </c>
    </row>
    <row r="249" spans="1:9" s="432" customFormat="1" ht="15" customHeight="1" x14ac:dyDescent="0.2">
      <c r="A249" s="538"/>
      <c r="B249" s="472" t="s">
        <v>4</v>
      </c>
      <c r="C249" s="480">
        <f>SUM(C241:C248)</f>
        <v>346</v>
      </c>
      <c r="D249" s="480">
        <f>SUM(D241:D248)</f>
        <v>25526794.394363001</v>
      </c>
      <c r="E249" s="480">
        <f>AVERAGE(E241:E248)</f>
        <v>85218.286917192294</v>
      </c>
      <c r="F249" s="481">
        <f>SUM(F241:F248)</f>
        <v>373</v>
      </c>
      <c r="G249" s="480">
        <f>SUM(G241:G248)</f>
        <v>34246180.420000002</v>
      </c>
      <c r="H249" s="480">
        <f>AVERAGE(H241:H248)</f>
        <v>94648.929737042738</v>
      </c>
      <c r="I249" s="533">
        <f>((G249-D249)/D249)*100</f>
        <v>34.157779041627236</v>
      </c>
    </row>
    <row r="250" spans="1:9" s="432" customFormat="1" ht="15" customHeight="1" x14ac:dyDescent="0.2">
      <c r="A250" s="516"/>
    </row>
    <row r="251" spans="1:9" s="432" customFormat="1" ht="15" customHeight="1" x14ac:dyDescent="0.2">
      <c r="A251" s="516"/>
    </row>
    <row r="252" spans="1:9" s="432" customFormat="1" ht="15" customHeight="1" x14ac:dyDescent="0.2">
      <c r="A252" s="485" t="s">
        <v>451</v>
      </c>
    </row>
    <row r="253" spans="1:9" s="432" customFormat="1" ht="15" customHeight="1" x14ac:dyDescent="0.2">
      <c r="B253" s="781"/>
      <c r="C253" s="781"/>
      <c r="D253" s="781"/>
      <c r="E253" s="781"/>
      <c r="F253" s="781"/>
      <c r="G253" s="781"/>
      <c r="H253" s="781"/>
      <c r="I253" s="462"/>
    </row>
    <row r="254" spans="1:9" s="432" customFormat="1" ht="15" customHeight="1" x14ac:dyDescent="0.2">
      <c r="B254" s="762"/>
      <c r="C254" s="772" t="s">
        <v>195</v>
      </c>
      <c r="D254" s="768"/>
      <c r="E254" s="769"/>
      <c r="F254" s="767" t="s">
        <v>196</v>
      </c>
      <c r="G254" s="768"/>
      <c r="H254" s="769"/>
      <c r="I254" s="462"/>
    </row>
    <row r="255" spans="1:9" s="432" customFormat="1" ht="15" customHeight="1" x14ac:dyDescent="0.2">
      <c r="B255" s="763"/>
      <c r="C255" s="520" t="s">
        <v>35</v>
      </c>
      <c r="D255" s="521" t="s">
        <v>190</v>
      </c>
      <c r="E255" s="522" t="s">
        <v>191</v>
      </c>
      <c r="F255" s="523" t="s">
        <v>35</v>
      </c>
      <c r="G255" s="521" t="s">
        <v>190</v>
      </c>
      <c r="H255" s="522" t="s">
        <v>191</v>
      </c>
      <c r="I255" s="489" t="s">
        <v>197</v>
      </c>
    </row>
    <row r="256" spans="1:9" s="432" customFormat="1" ht="15" customHeight="1" x14ac:dyDescent="0.2">
      <c r="A256" s="524"/>
      <c r="B256" s="463" t="s">
        <v>220</v>
      </c>
      <c r="C256" s="539">
        <v>34</v>
      </c>
      <c r="D256" s="540">
        <v>989970.08332999994</v>
      </c>
      <c r="E256" s="541">
        <v>29116.767156764705</v>
      </c>
      <c r="F256" s="542">
        <v>22</v>
      </c>
      <c r="G256" s="540">
        <v>258087.32999999996</v>
      </c>
      <c r="H256" s="543">
        <v>11731.242272727271</v>
      </c>
      <c r="I256" s="544">
        <f>((G256-D256)/D256)*100</f>
        <v>-73.929784915129787</v>
      </c>
    </row>
    <row r="257" spans="1:9" s="432" customFormat="1" ht="15" customHeight="1" x14ac:dyDescent="0.2">
      <c r="A257" s="471"/>
      <c r="B257" s="466" t="s">
        <v>221</v>
      </c>
      <c r="C257" s="545">
        <v>0</v>
      </c>
      <c r="D257" s="546" t="s">
        <v>219</v>
      </c>
      <c r="E257" s="546" t="s">
        <v>219</v>
      </c>
      <c r="F257" s="547">
        <v>9</v>
      </c>
      <c r="G257" s="548">
        <v>36828.58</v>
      </c>
      <c r="H257" s="549">
        <v>4092.0644444444447</v>
      </c>
      <c r="I257" s="546" t="s">
        <v>219</v>
      </c>
    </row>
    <row r="258" spans="1:9" s="432" customFormat="1" ht="15" customHeight="1" x14ac:dyDescent="0.2">
      <c r="A258" s="471"/>
      <c r="B258" s="466" t="s">
        <v>222</v>
      </c>
      <c r="C258" s="545">
        <v>55</v>
      </c>
      <c r="D258" s="548">
        <v>338425.46999999991</v>
      </c>
      <c r="E258" s="551">
        <v>6153.1903636363622</v>
      </c>
      <c r="F258" s="547">
        <v>54</v>
      </c>
      <c r="G258" s="548">
        <v>3692470.33</v>
      </c>
      <c r="H258" s="549">
        <v>68379.080185185187</v>
      </c>
      <c r="I258" s="550">
        <f>((G258-D258)/D258)*100</f>
        <v>991.07341418481326</v>
      </c>
    </row>
    <row r="259" spans="1:9" s="432" customFormat="1" ht="15" customHeight="1" x14ac:dyDescent="0.2">
      <c r="A259" s="471"/>
      <c r="B259" s="510" t="s">
        <v>223</v>
      </c>
      <c r="C259" s="552">
        <v>49</v>
      </c>
      <c r="D259" s="553">
        <v>2158421.29</v>
      </c>
      <c r="E259" s="554">
        <v>44049.414081632654</v>
      </c>
      <c r="F259" s="555">
        <v>47</v>
      </c>
      <c r="G259" s="553">
        <v>481327.40000000014</v>
      </c>
      <c r="H259" s="556">
        <v>10241.008510638301</v>
      </c>
      <c r="I259" s="557">
        <f>((G259-D259)/D259)*100</f>
        <v>-77.700025373637786</v>
      </c>
    </row>
    <row r="260" spans="1:9" s="432" customFormat="1" ht="15" customHeight="1" x14ac:dyDescent="0.2">
      <c r="A260" s="538"/>
      <c r="B260" s="472" t="s">
        <v>4</v>
      </c>
      <c r="C260" s="480">
        <f>SUM(C257:C259)</f>
        <v>104</v>
      </c>
      <c r="D260" s="480">
        <f>SUM(D257:D259)</f>
        <v>2496846.7599999998</v>
      </c>
      <c r="E260" s="480">
        <f>D260/C260</f>
        <v>24008.141923076921</v>
      </c>
      <c r="F260" s="481">
        <f>SUM(F257:F259)</f>
        <v>110</v>
      </c>
      <c r="G260" s="480">
        <f>SUM(G257:G259)</f>
        <v>4210626.3100000005</v>
      </c>
      <c r="H260" s="480">
        <f>G260/F260</f>
        <v>38278.421000000002</v>
      </c>
      <c r="I260" s="533">
        <f>((G260-D260)/G260)*100</f>
        <v>40.701297712643623</v>
      </c>
    </row>
    <row r="261" spans="1:9" s="432" customFormat="1" ht="15" customHeight="1" x14ac:dyDescent="0.2">
      <c r="A261" s="776" t="s">
        <v>224</v>
      </c>
      <c r="B261" s="776"/>
      <c r="C261" s="776"/>
      <c r="D261" s="776"/>
      <c r="E261" s="776"/>
      <c r="F261" s="776"/>
      <c r="G261" s="776"/>
    </row>
    <row r="262" spans="1:9" s="432" customFormat="1" ht="15" customHeight="1" x14ac:dyDescent="0.2"/>
    <row r="263" spans="1:9" s="432" customFormat="1" ht="15" customHeight="1" x14ac:dyDescent="0.2"/>
    <row r="264" spans="1:9" s="432" customFormat="1" ht="15" customHeight="1" x14ac:dyDescent="0.2">
      <c r="A264" s="485" t="s">
        <v>452</v>
      </c>
    </row>
    <row r="265" spans="1:9" s="432" customFormat="1" ht="15" customHeight="1" x14ac:dyDescent="0.2">
      <c r="B265" s="781"/>
      <c r="C265" s="781"/>
      <c r="D265" s="781"/>
      <c r="E265" s="781"/>
      <c r="F265" s="781"/>
      <c r="G265" s="781"/>
      <c r="H265" s="781"/>
      <c r="I265" s="462"/>
    </row>
    <row r="266" spans="1:9" s="432" customFormat="1" ht="15" customHeight="1" x14ac:dyDescent="0.2">
      <c r="B266" s="762"/>
      <c r="C266" s="772" t="s">
        <v>195</v>
      </c>
      <c r="D266" s="768"/>
      <c r="E266" s="769"/>
      <c r="F266" s="767" t="s">
        <v>196</v>
      </c>
      <c r="G266" s="768"/>
      <c r="H266" s="769"/>
      <c r="I266" s="462"/>
    </row>
    <row r="267" spans="1:9" s="432" customFormat="1" ht="15" customHeight="1" x14ac:dyDescent="0.2">
      <c r="B267" s="763"/>
      <c r="C267" s="520" t="s">
        <v>35</v>
      </c>
      <c r="D267" s="521" t="s">
        <v>190</v>
      </c>
      <c r="E267" s="522" t="s">
        <v>191</v>
      </c>
      <c r="F267" s="523" t="s">
        <v>35</v>
      </c>
      <c r="G267" s="521" t="s">
        <v>190</v>
      </c>
      <c r="H267" s="522" t="s">
        <v>191</v>
      </c>
      <c r="I267" s="489" t="s">
        <v>197</v>
      </c>
    </row>
    <row r="268" spans="1:9" s="432" customFormat="1" ht="15" customHeight="1" x14ac:dyDescent="0.2">
      <c r="A268" s="524"/>
      <c r="B268" s="463" t="s">
        <v>20</v>
      </c>
      <c r="C268" s="498">
        <v>23</v>
      </c>
      <c r="D268" s="499">
        <v>413183.58999999997</v>
      </c>
      <c r="E268" s="500">
        <v>17964.503913043478</v>
      </c>
      <c r="F268" s="501">
        <v>32</v>
      </c>
      <c r="G268" s="499">
        <v>1571720.0599999998</v>
      </c>
      <c r="H268" s="500">
        <v>49116.251874999994</v>
      </c>
      <c r="I268" s="558">
        <f>((G268-D268)/D268)*100</f>
        <v>280.39266273861455</v>
      </c>
    </row>
    <row r="269" spans="1:9" s="432" customFormat="1" ht="15" customHeight="1" x14ac:dyDescent="0.2">
      <c r="A269" s="471"/>
      <c r="B269" s="466" t="s">
        <v>222</v>
      </c>
      <c r="C269" s="502">
        <v>0</v>
      </c>
      <c r="D269" s="559" t="s">
        <v>219</v>
      </c>
      <c r="E269" s="560" t="s">
        <v>219</v>
      </c>
      <c r="F269" s="505">
        <v>3</v>
      </c>
      <c r="G269" s="503">
        <v>14396</v>
      </c>
      <c r="H269" s="504">
        <v>4798.666666666667</v>
      </c>
      <c r="I269" s="559" t="s">
        <v>219</v>
      </c>
    </row>
    <row r="270" spans="1:9" s="432" customFormat="1" ht="15" customHeight="1" x14ac:dyDescent="0.2">
      <c r="A270" s="471"/>
      <c r="B270" s="466" t="s">
        <v>225</v>
      </c>
      <c r="C270" s="502">
        <v>0</v>
      </c>
      <c r="D270" s="559" t="s">
        <v>219</v>
      </c>
      <c r="E270" s="560" t="s">
        <v>219</v>
      </c>
      <c r="F270" s="505">
        <v>12</v>
      </c>
      <c r="G270" s="503">
        <v>83546.600000000006</v>
      </c>
      <c r="H270" s="504">
        <v>6962.2166666666672</v>
      </c>
      <c r="I270" s="559" t="s">
        <v>219</v>
      </c>
    </row>
    <row r="271" spans="1:9" s="432" customFormat="1" ht="15" customHeight="1" x14ac:dyDescent="0.2">
      <c r="A271" s="471"/>
      <c r="B271" s="466" t="s">
        <v>226</v>
      </c>
      <c r="C271" s="502">
        <v>0</v>
      </c>
      <c r="D271" s="559" t="s">
        <v>219</v>
      </c>
      <c r="E271" s="560" t="s">
        <v>219</v>
      </c>
      <c r="F271" s="505">
        <v>6</v>
      </c>
      <c r="G271" s="503">
        <v>370090.28</v>
      </c>
      <c r="H271" s="504">
        <v>61681.71333333334</v>
      </c>
      <c r="I271" s="559" t="s">
        <v>219</v>
      </c>
    </row>
    <row r="272" spans="1:9" s="432" customFormat="1" ht="15" customHeight="1" x14ac:dyDescent="0.2">
      <c r="A272" s="471"/>
      <c r="B272" s="510" t="s">
        <v>89</v>
      </c>
      <c r="C272" s="511">
        <v>10</v>
      </c>
      <c r="D272" s="512">
        <v>160895.31</v>
      </c>
      <c r="E272" s="513">
        <v>16089.530999999999</v>
      </c>
      <c r="F272" s="514">
        <v>3</v>
      </c>
      <c r="G272" s="512">
        <v>184762</v>
      </c>
      <c r="H272" s="513">
        <v>61587.333333333328</v>
      </c>
      <c r="I272" s="561">
        <f>((G272-D272)/D272)*100</f>
        <v>14.833676631096335</v>
      </c>
    </row>
    <row r="273" spans="1:9" s="432" customFormat="1" ht="15" customHeight="1" x14ac:dyDescent="0.2">
      <c r="A273" s="538"/>
      <c r="B273" s="472" t="s">
        <v>4</v>
      </c>
      <c r="C273" s="480">
        <f>SUM(C268:C272)</f>
        <v>33</v>
      </c>
      <c r="D273" s="480">
        <f>SUM(D268:D272)</f>
        <v>574078.89999999991</v>
      </c>
      <c r="E273" s="480">
        <f>AVERAGE(E268:E272)</f>
        <v>17027.017456521738</v>
      </c>
      <c r="F273" s="481">
        <f>SUM(F268:F272)</f>
        <v>56</v>
      </c>
      <c r="G273" s="480">
        <f>SUM(G268:G272)</f>
        <v>2224514.94</v>
      </c>
      <c r="H273" s="480">
        <f>AVERAGE(H268:H272)</f>
        <v>36829.236375</v>
      </c>
      <c r="I273" s="480">
        <f>((G273-D273)/D273)*100</f>
        <v>287.49289339845103</v>
      </c>
    </row>
    <row r="274" spans="1:9" s="432" customFormat="1" ht="15" customHeight="1" x14ac:dyDescent="0.2">
      <c r="A274" s="776" t="s">
        <v>252</v>
      </c>
      <c r="B274" s="776"/>
      <c r="C274" s="776"/>
      <c r="D274" s="776"/>
      <c r="E274" s="776"/>
      <c r="F274" s="776"/>
      <c r="G274" s="776"/>
    </row>
    <row r="275" spans="1:9" s="432" customFormat="1" ht="15" customHeight="1" x14ac:dyDescent="0.2"/>
    <row r="276" spans="1:9" s="432" customFormat="1" ht="15" customHeight="1" x14ac:dyDescent="0.2">
      <c r="B276" s="476"/>
      <c r="C276" s="476"/>
      <c r="D276" s="476"/>
      <c r="E276" s="476"/>
      <c r="F276" s="476"/>
      <c r="G276" s="476"/>
      <c r="H276" s="476"/>
    </row>
    <row r="277" spans="1:9" s="432" customFormat="1" ht="15" customHeight="1" x14ac:dyDescent="0.2">
      <c r="B277" s="476"/>
      <c r="C277" s="476"/>
      <c r="D277" s="476"/>
      <c r="E277" s="476"/>
      <c r="F277" s="476"/>
      <c r="G277" s="476"/>
      <c r="H277" s="476"/>
    </row>
    <row r="278" spans="1:9" s="432" customFormat="1" ht="15" customHeight="1" x14ac:dyDescent="0.2">
      <c r="A278" s="485" t="s">
        <v>453</v>
      </c>
    </row>
    <row r="279" spans="1:9" s="432" customFormat="1" ht="15" customHeight="1" x14ac:dyDescent="0.2"/>
    <row r="280" spans="1:9" s="432" customFormat="1" ht="15" customHeight="1" x14ac:dyDescent="0.2">
      <c r="B280" s="762"/>
      <c r="C280" s="772" t="s">
        <v>195</v>
      </c>
      <c r="D280" s="768"/>
      <c r="E280" s="769"/>
      <c r="F280" s="767" t="s">
        <v>196</v>
      </c>
      <c r="G280" s="768"/>
      <c r="H280" s="769"/>
      <c r="I280" s="462"/>
    </row>
    <row r="281" spans="1:9" s="432" customFormat="1" ht="15" customHeight="1" x14ac:dyDescent="0.2">
      <c r="B281" s="763"/>
      <c r="C281" s="520" t="s">
        <v>35</v>
      </c>
      <c r="D281" s="521" t="s">
        <v>190</v>
      </c>
      <c r="E281" s="522" t="s">
        <v>191</v>
      </c>
      <c r="F281" s="523" t="s">
        <v>35</v>
      </c>
      <c r="G281" s="521" t="s">
        <v>190</v>
      </c>
      <c r="H281" s="522" t="s">
        <v>191</v>
      </c>
      <c r="I281" s="489" t="s">
        <v>197</v>
      </c>
    </row>
    <row r="282" spans="1:9" s="432" customFormat="1" ht="15" customHeight="1" x14ac:dyDescent="0.2">
      <c r="A282" s="524"/>
      <c r="B282" s="562" t="s">
        <v>227</v>
      </c>
      <c r="C282" s="536">
        <v>95</v>
      </c>
      <c r="D282" s="536">
        <v>15600204.238400001</v>
      </c>
      <c r="E282" s="536">
        <v>164212.67619368422</v>
      </c>
      <c r="F282" s="563">
        <v>94</v>
      </c>
      <c r="G282" s="536">
        <v>16736896.839999996</v>
      </c>
      <c r="H282" s="536">
        <v>178052.09404255316</v>
      </c>
      <c r="I282" s="526">
        <f t="shared" ref="I282:I292" si="12">((G282-D282)/D282)*100</f>
        <v>7.286395640911028</v>
      </c>
    </row>
    <row r="283" spans="1:9" s="432" customFormat="1" ht="15" customHeight="1" x14ac:dyDescent="0.2">
      <c r="A283" s="471"/>
      <c r="B283" s="564" t="s">
        <v>228</v>
      </c>
      <c r="C283" s="537">
        <v>90</v>
      </c>
      <c r="D283" s="537">
        <v>1327857.1443499997</v>
      </c>
      <c r="E283" s="537">
        <v>14753.968270555553</v>
      </c>
      <c r="F283" s="565">
        <v>90</v>
      </c>
      <c r="G283" s="537">
        <v>1483797.7899999993</v>
      </c>
      <c r="H283" s="537">
        <v>16486.642111111105</v>
      </c>
      <c r="I283" s="530">
        <f t="shared" si="12"/>
        <v>11.743781800137411</v>
      </c>
    </row>
    <row r="284" spans="1:9" s="432" customFormat="1" ht="15" customHeight="1" x14ac:dyDescent="0.2">
      <c r="A284" s="471"/>
      <c r="B284" s="564" t="s">
        <v>229</v>
      </c>
      <c r="C284" s="537">
        <v>65</v>
      </c>
      <c r="D284" s="537">
        <v>875535.33043500013</v>
      </c>
      <c r="E284" s="537">
        <v>13469.774314384616</v>
      </c>
      <c r="F284" s="565">
        <v>65</v>
      </c>
      <c r="G284" s="537">
        <v>600238.41000000015</v>
      </c>
      <c r="H284" s="537">
        <v>9234.4370769230791</v>
      </c>
      <c r="I284" s="530">
        <f>((G284-D284)/D284)*100</f>
        <v>-31.443268005897799</v>
      </c>
    </row>
    <row r="285" spans="1:9" s="432" customFormat="1" ht="15" customHeight="1" x14ac:dyDescent="0.2">
      <c r="A285" s="471"/>
      <c r="B285" s="564" t="s">
        <v>230</v>
      </c>
      <c r="C285" s="537">
        <v>64</v>
      </c>
      <c r="D285" s="537">
        <v>1123411.2693740004</v>
      </c>
      <c r="E285" s="537">
        <v>17553.301083968756</v>
      </c>
      <c r="F285" s="565">
        <v>61</v>
      </c>
      <c r="G285" s="537">
        <v>1332459.2399999995</v>
      </c>
      <c r="H285" s="537">
        <v>21843.594098360649</v>
      </c>
      <c r="I285" s="530">
        <f t="shared" si="12"/>
        <v>18.608320596827124</v>
      </c>
    </row>
    <row r="286" spans="1:9" s="432" customFormat="1" ht="15" customHeight="1" x14ac:dyDescent="0.2">
      <c r="A286" s="471"/>
      <c r="B286" s="564" t="s">
        <v>231</v>
      </c>
      <c r="C286" s="537">
        <v>92</v>
      </c>
      <c r="D286" s="537">
        <v>287991.15718000021</v>
      </c>
      <c r="E286" s="537">
        <v>3130.338665000002</v>
      </c>
      <c r="F286" s="565">
        <v>92</v>
      </c>
      <c r="G286" s="537">
        <v>291544.13999999996</v>
      </c>
      <c r="H286" s="537">
        <v>3168.9580434782606</v>
      </c>
      <c r="I286" s="530">
        <f t="shared" si="12"/>
        <v>1.2337124704766742</v>
      </c>
    </row>
    <row r="287" spans="1:9" s="432" customFormat="1" ht="15" customHeight="1" x14ac:dyDescent="0.2">
      <c r="A287" s="471"/>
      <c r="B287" s="564" t="s">
        <v>232</v>
      </c>
      <c r="C287" s="537">
        <v>90</v>
      </c>
      <c r="D287" s="537">
        <v>306544.73592000001</v>
      </c>
      <c r="E287" s="537">
        <v>3406.0526213333333</v>
      </c>
      <c r="F287" s="565">
        <v>88</v>
      </c>
      <c r="G287" s="537">
        <v>203139.78000000009</v>
      </c>
      <c r="H287" s="537">
        <v>2308.4065909090918</v>
      </c>
      <c r="I287" s="530">
        <f t="shared" si="12"/>
        <v>-33.732419383964192</v>
      </c>
    </row>
    <row r="288" spans="1:9" s="432" customFormat="1" ht="15" customHeight="1" x14ac:dyDescent="0.2">
      <c r="A288" s="471"/>
      <c r="B288" s="564" t="s">
        <v>233</v>
      </c>
      <c r="C288" s="537">
        <v>92</v>
      </c>
      <c r="D288" s="537">
        <v>1372348.15374</v>
      </c>
      <c r="E288" s="537">
        <v>14916.827758043479</v>
      </c>
      <c r="F288" s="565">
        <v>91</v>
      </c>
      <c r="G288" s="537">
        <v>1132244.3299999998</v>
      </c>
      <c r="H288" s="537">
        <v>12442.245384615382</v>
      </c>
      <c r="I288" s="530">
        <f t="shared" si="12"/>
        <v>-17.495839017646926</v>
      </c>
    </row>
    <row r="289" spans="1:9" s="432" customFormat="1" ht="15" customHeight="1" x14ac:dyDescent="0.2">
      <c r="A289" s="471"/>
      <c r="B289" s="564" t="s">
        <v>234</v>
      </c>
      <c r="C289" s="537">
        <v>93</v>
      </c>
      <c r="D289" s="537">
        <v>558704.2459770001</v>
      </c>
      <c r="E289" s="537">
        <v>6007.5725373870982</v>
      </c>
      <c r="F289" s="565">
        <v>94</v>
      </c>
      <c r="G289" s="537">
        <v>651079.60999999987</v>
      </c>
      <c r="H289" s="537">
        <v>6926.3788297872325</v>
      </c>
      <c r="I289" s="530">
        <f t="shared" si="12"/>
        <v>16.533857526259528</v>
      </c>
    </row>
    <row r="290" spans="1:9" s="432" customFormat="1" ht="15" customHeight="1" x14ac:dyDescent="0.2">
      <c r="A290" s="471"/>
      <c r="B290" s="564" t="s">
        <v>235</v>
      </c>
      <c r="C290" s="537">
        <v>0</v>
      </c>
      <c r="D290" s="566" t="s">
        <v>219</v>
      </c>
      <c r="E290" s="566" t="s">
        <v>219</v>
      </c>
      <c r="F290" s="565">
        <v>54</v>
      </c>
      <c r="G290" s="537">
        <v>329692.48</v>
      </c>
      <c r="H290" s="537">
        <v>6105.4162962962964</v>
      </c>
      <c r="I290" s="567" t="s">
        <v>219</v>
      </c>
    </row>
    <row r="291" spans="1:9" s="432" customFormat="1" ht="15" customHeight="1" x14ac:dyDescent="0.2">
      <c r="A291" s="471"/>
      <c r="B291" s="564" t="s">
        <v>236</v>
      </c>
      <c r="C291" s="537">
        <v>0</v>
      </c>
      <c r="D291" s="566" t="s">
        <v>219</v>
      </c>
      <c r="E291" s="566" t="s">
        <v>219</v>
      </c>
      <c r="F291" s="565">
        <v>53</v>
      </c>
      <c r="G291" s="537">
        <v>785596.77</v>
      </c>
      <c r="H291" s="537">
        <v>14822.580566037737</v>
      </c>
      <c r="I291" s="567" t="s">
        <v>219</v>
      </c>
    </row>
    <row r="292" spans="1:9" s="432" customFormat="1" ht="15" customHeight="1" x14ac:dyDescent="0.2">
      <c r="A292" s="471"/>
      <c r="B292" s="568" t="s">
        <v>237</v>
      </c>
      <c r="C292" s="537">
        <v>85</v>
      </c>
      <c r="D292" s="537">
        <v>2957281.3608699995</v>
      </c>
      <c r="E292" s="537">
        <v>34791.545421999996</v>
      </c>
      <c r="F292" s="565">
        <v>86</v>
      </c>
      <c r="G292" s="537">
        <v>1838679.8099999994</v>
      </c>
      <c r="H292" s="537">
        <v>21379.997790697667</v>
      </c>
      <c r="I292" s="530">
        <f t="shared" si="12"/>
        <v>-37.825333959462007</v>
      </c>
    </row>
    <row r="293" spans="1:9" s="432" customFormat="1" ht="15" customHeight="1" x14ac:dyDescent="0.2">
      <c r="A293" s="538"/>
      <c r="B293" s="569" t="s">
        <v>4</v>
      </c>
      <c r="C293" s="570">
        <f>SUM(C282:C292)</f>
        <v>766</v>
      </c>
      <c r="D293" s="570">
        <f>SUM(D282:D292)</f>
        <v>24409877.636246003</v>
      </c>
      <c r="E293" s="570">
        <f>AVERAGE(E282:E292)</f>
        <v>30249.117429595226</v>
      </c>
      <c r="F293" s="571">
        <f>SUM(F282:F292)</f>
        <v>868</v>
      </c>
      <c r="G293" s="570">
        <f>SUM(G282:G292)</f>
        <v>25385369.199999992</v>
      </c>
      <c r="H293" s="570">
        <f>AVERAGE(H282:H292)</f>
        <v>26615.522802797241</v>
      </c>
      <c r="I293" s="533">
        <f>((G293-D293)/D293)*100</f>
        <v>3.9962984587251276</v>
      </c>
    </row>
    <row r="294" spans="1:9" s="432" customFormat="1" ht="15" customHeight="1" x14ac:dyDescent="0.2">
      <c r="A294" s="776" t="s">
        <v>238</v>
      </c>
      <c r="B294" s="776"/>
      <c r="C294" s="776"/>
      <c r="D294" s="776"/>
      <c r="E294" s="776"/>
      <c r="F294" s="776"/>
      <c r="G294" s="776"/>
    </row>
    <row r="295" spans="1:9" s="432" customFormat="1" ht="15" customHeight="1" x14ac:dyDescent="0.2"/>
    <row r="296" spans="1:9" s="432" customFormat="1" ht="15" customHeight="1" x14ac:dyDescent="0.2">
      <c r="B296" s="476"/>
      <c r="C296" s="476"/>
      <c r="D296" s="476"/>
      <c r="E296" s="476"/>
      <c r="F296" s="476"/>
      <c r="G296" s="476"/>
      <c r="H296" s="476"/>
    </row>
    <row r="297" spans="1:9" s="432" customFormat="1" ht="15" customHeight="1" x14ac:dyDescent="0.2">
      <c r="A297" s="485" t="s">
        <v>454</v>
      </c>
      <c r="B297" s="476"/>
      <c r="C297" s="476"/>
      <c r="D297" s="476"/>
      <c r="E297" s="476"/>
      <c r="F297" s="476"/>
      <c r="G297" s="476"/>
      <c r="H297" s="476"/>
    </row>
    <row r="298" spans="1:9" s="432" customFormat="1" ht="15" customHeight="1" x14ac:dyDescent="0.2"/>
    <row r="299" spans="1:9" s="432" customFormat="1" ht="15" customHeight="1" x14ac:dyDescent="0.2">
      <c r="B299" s="762"/>
      <c r="C299" s="772" t="s">
        <v>195</v>
      </c>
      <c r="D299" s="768"/>
      <c r="E299" s="769"/>
      <c r="F299" s="767" t="s">
        <v>196</v>
      </c>
      <c r="G299" s="768"/>
      <c r="H299" s="769"/>
      <c r="I299" s="462"/>
    </row>
    <row r="300" spans="1:9" s="432" customFormat="1" ht="15" customHeight="1" x14ac:dyDescent="0.2">
      <c r="B300" s="763"/>
      <c r="C300" s="520" t="s">
        <v>35</v>
      </c>
      <c r="D300" s="521" t="s">
        <v>190</v>
      </c>
      <c r="E300" s="522" t="s">
        <v>191</v>
      </c>
      <c r="F300" s="523" t="s">
        <v>35</v>
      </c>
      <c r="G300" s="521" t="s">
        <v>190</v>
      </c>
      <c r="H300" s="522" t="s">
        <v>191</v>
      </c>
      <c r="I300" s="489" t="s">
        <v>197</v>
      </c>
    </row>
    <row r="301" spans="1:9" s="432" customFormat="1" ht="15" customHeight="1" x14ac:dyDescent="0.2">
      <c r="A301" s="524"/>
      <c r="B301" s="463" t="s">
        <v>239</v>
      </c>
      <c r="C301" s="498">
        <v>90</v>
      </c>
      <c r="D301" s="572">
        <v>17510530.063609991</v>
      </c>
      <c r="E301" s="573">
        <v>194561.44515122214</v>
      </c>
      <c r="F301" s="501">
        <v>92</v>
      </c>
      <c r="G301" s="572">
        <v>10229293.330000002</v>
      </c>
      <c r="H301" s="573">
        <v>111187.97097826088</v>
      </c>
      <c r="I301" s="574">
        <f>((G301-D301)/D301)*100</f>
        <v>-41.582046386715035</v>
      </c>
    </row>
    <row r="302" spans="1:9" s="432" customFormat="1" ht="15" customHeight="1" x14ac:dyDescent="0.2">
      <c r="A302" s="471"/>
      <c r="B302" s="466" t="s">
        <v>240</v>
      </c>
      <c r="C302" s="502">
        <v>36</v>
      </c>
      <c r="D302" s="550">
        <v>75390.320000000022</v>
      </c>
      <c r="E302" s="575">
        <v>2094.175555555556</v>
      </c>
      <c r="F302" s="505">
        <v>23</v>
      </c>
      <c r="G302" s="550">
        <v>8463.2100000000009</v>
      </c>
      <c r="H302" s="575">
        <v>367.9656521739131</v>
      </c>
      <c r="I302" s="576">
        <f t="shared" ref="I302:I311" si="13">((G302-D302)/D302)*100</f>
        <v>-88.77414235673757</v>
      </c>
    </row>
    <row r="303" spans="1:9" s="432" customFormat="1" ht="15" customHeight="1" x14ac:dyDescent="0.2">
      <c r="A303" s="471"/>
      <c r="B303" s="466" t="s">
        <v>241</v>
      </c>
      <c r="C303" s="502">
        <v>82</v>
      </c>
      <c r="D303" s="550">
        <v>1568185.1030400002</v>
      </c>
      <c r="E303" s="575">
        <v>19124.20857365854</v>
      </c>
      <c r="F303" s="505">
        <v>84</v>
      </c>
      <c r="G303" s="550">
        <v>1099519.5000000002</v>
      </c>
      <c r="H303" s="575">
        <v>13089.517857142861</v>
      </c>
      <c r="I303" s="576">
        <f t="shared" si="13"/>
        <v>-29.88585991101878</v>
      </c>
    </row>
    <row r="304" spans="1:9" s="432" customFormat="1" ht="15" customHeight="1" x14ac:dyDescent="0.2">
      <c r="A304" s="471"/>
      <c r="B304" s="466" t="s">
        <v>242</v>
      </c>
      <c r="C304" s="502">
        <v>17</v>
      </c>
      <c r="D304" s="550">
        <v>51855.260000000009</v>
      </c>
      <c r="E304" s="575">
        <v>3050.3094117647065</v>
      </c>
      <c r="F304" s="505">
        <v>9</v>
      </c>
      <c r="G304" s="550">
        <v>21893.25</v>
      </c>
      <c r="H304" s="575">
        <v>2432.5833333333335</v>
      </c>
      <c r="I304" s="576">
        <f t="shared" si="13"/>
        <v>-57.780078626546285</v>
      </c>
    </row>
    <row r="305" spans="1:9" s="432" customFormat="1" ht="15" customHeight="1" x14ac:dyDescent="0.2">
      <c r="A305" s="471"/>
      <c r="B305" s="466" t="s">
        <v>243</v>
      </c>
      <c r="C305" s="502">
        <v>40</v>
      </c>
      <c r="D305" s="550">
        <v>470532.84171999991</v>
      </c>
      <c r="E305" s="575">
        <v>11763.321042999998</v>
      </c>
      <c r="F305" s="505">
        <v>19</v>
      </c>
      <c r="G305" s="550">
        <v>166860.51000000004</v>
      </c>
      <c r="H305" s="575">
        <v>8782.1321052631592</v>
      </c>
      <c r="I305" s="576">
        <f t="shared" si="13"/>
        <v>-64.537967341439312</v>
      </c>
    </row>
    <row r="306" spans="1:9" s="432" customFormat="1" ht="15" customHeight="1" x14ac:dyDescent="0.2">
      <c r="A306" s="471"/>
      <c r="B306" s="466" t="s">
        <v>244</v>
      </c>
      <c r="C306" s="502">
        <v>44</v>
      </c>
      <c r="D306" s="550">
        <v>594666.6599999998</v>
      </c>
      <c r="E306" s="575">
        <v>13515.15136363636</v>
      </c>
      <c r="F306" s="505">
        <v>38</v>
      </c>
      <c r="G306" s="550">
        <v>251968.76999999996</v>
      </c>
      <c r="H306" s="575">
        <v>6630.7571052631565</v>
      </c>
      <c r="I306" s="576">
        <f t="shared" si="13"/>
        <v>-57.628569592248539</v>
      </c>
    </row>
    <row r="307" spans="1:9" s="432" customFormat="1" ht="15" customHeight="1" x14ac:dyDescent="0.2">
      <c r="A307" s="471"/>
      <c r="B307" s="466" t="s">
        <v>245</v>
      </c>
      <c r="C307" s="502">
        <v>45</v>
      </c>
      <c r="D307" s="550">
        <v>360210.24129999999</v>
      </c>
      <c r="E307" s="575">
        <v>8004.6720288888882</v>
      </c>
      <c r="F307" s="505">
        <v>33</v>
      </c>
      <c r="G307" s="550">
        <v>90194.12999999999</v>
      </c>
      <c r="H307" s="575">
        <v>2733.1554545454542</v>
      </c>
      <c r="I307" s="576">
        <f t="shared" si="13"/>
        <v>-74.960698042762729</v>
      </c>
    </row>
    <row r="308" spans="1:9" s="432" customFormat="1" ht="15" customHeight="1" x14ac:dyDescent="0.2">
      <c r="A308" s="471"/>
      <c r="B308" s="466" t="s">
        <v>246</v>
      </c>
      <c r="C308" s="502">
        <v>79</v>
      </c>
      <c r="D308" s="550">
        <v>1130971.9201740001</v>
      </c>
      <c r="E308" s="575">
        <v>14316.10025536709</v>
      </c>
      <c r="F308" s="505">
        <v>59</v>
      </c>
      <c r="G308" s="550">
        <v>179013.98</v>
      </c>
      <c r="H308" s="575">
        <v>3034.1352542372883</v>
      </c>
      <c r="I308" s="576">
        <f t="shared" si="13"/>
        <v>-84.171668915311471</v>
      </c>
    </row>
    <row r="309" spans="1:9" s="432" customFormat="1" ht="15" customHeight="1" x14ac:dyDescent="0.2">
      <c r="A309" s="471"/>
      <c r="B309" s="466" t="s">
        <v>247</v>
      </c>
      <c r="C309" s="502">
        <v>76</v>
      </c>
      <c r="D309" s="550">
        <v>1651174.1737522001</v>
      </c>
      <c r="E309" s="575">
        <v>21725.975970423686</v>
      </c>
      <c r="F309" s="505">
        <v>81</v>
      </c>
      <c r="G309" s="550">
        <v>2525125.38</v>
      </c>
      <c r="H309" s="575">
        <v>31174.387407407405</v>
      </c>
      <c r="I309" s="576">
        <f t="shared" si="13"/>
        <v>52.929074360568215</v>
      </c>
    </row>
    <row r="310" spans="1:9" s="432" customFormat="1" ht="15" customHeight="1" x14ac:dyDescent="0.2">
      <c r="A310" s="471"/>
      <c r="B310" s="466" t="s">
        <v>236</v>
      </c>
      <c r="C310" s="502">
        <v>0</v>
      </c>
      <c r="D310" s="559" t="s">
        <v>219</v>
      </c>
      <c r="E310" s="560" t="s">
        <v>219</v>
      </c>
      <c r="F310" s="505">
        <v>25</v>
      </c>
      <c r="G310" s="550">
        <v>392902.95000000007</v>
      </c>
      <c r="H310" s="575">
        <v>15716.118000000002</v>
      </c>
      <c r="I310" s="559" t="s">
        <v>219</v>
      </c>
    </row>
    <row r="311" spans="1:9" s="432" customFormat="1" ht="15" customHeight="1" x14ac:dyDescent="0.2">
      <c r="A311" s="471"/>
      <c r="B311" s="510" t="s">
        <v>248</v>
      </c>
      <c r="C311" s="511">
        <v>75</v>
      </c>
      <c r="D311" s="577">
        <v>4548715.5696399994</v>
      </c>
      <c r="E311" s="578">
        <v>60649.540928533323</v>
      </c>
      <c r="F311" s="514">
        <v>72</v>
      </c>
      <c r="G311" s="577">
        <v>2450578.7499999991</v>
      </c>
      <c r="H311" s="578">
        <v>34035.815972222212</v>
      </c>
      <c r="I311" s="561">
        <f t="shared" si="13"/>
        <v>-46.125918130468065</v>
      </c>
    </row>
    <row r="312" spans="1:9" s="432" customFormat="1" ht="15" customHeight="1" x14ac:dyDescent="0.2">
      <c r="A312" s="538"/>
      <c r="B312" s="472" t="s">
        <v>4</v>
      </c>
      <c r="C312" s="579">
        <f>SUM(C301:C311)</f>
        <v>584</v>
      </c>
      <c r="D312" s="580">
        <f>SUM(D301:D311)</f>
        <v>27962232.153236192</v>
      </c>
      <c r="E312" s="580">
        <f>AVERAGE(E301:E311)</f>
        <v>34880.490028205022</v>
      </c>
      <c r="F312" s="581">
        <f>SUM(F301:F311)</f>
        <v>535</v>
      </c>
      <c r="G312" s="580">
        <f>SUM(G301:G311)</f>
        <v>17415813.760000002</v>
      </c>
      <c r="H312" s="580">
        <f>AVERAGE(H301:H311)</f>
        <v>20834.958101804514</v>
      </c>
      <c r="I312" s="533">
        <f>((G312-D312)/D312)*100</f>
        <v>-37.716654147782712</v>
      </c>
    </row>
    <row r="313" spans="1:9" s="432" customFormat="1" ht="15" customHeight="1" x14ac:dyDescent="0.2">
      <c r="A313" s="776" t="s">
        <v>249</v>
      </c>
      <c r="B313" s="776"/>
      <c r="C313" s="776"/>
      <c r="D313" s="776"/>
      <c r="E313" s="776"/>
      <c r="F313" s="776"/>
      <c r="G313" s="776"/>
    </row>
    <row r="314" spans="1:9" s="432" customFormat="1" ht="15" customHeight="1" x14ac:dyDescent="0.2"/>
    <row r="315" spans="1:9" s="432" customFormat="1" ht="15" customHeight="1" x14ac:dyDescent="0.2"/>
  </sheetData>
  <mergeCells count="108">
    <mergeCell ref="B218:B219"/>
    <mergeCell ref="A143:B144"/>
    <mergeCell ref="C143:E143"/>
    <mergeCell ref="B299:B300"/>
    <mergeCell ref="C299:E299"/>
    <mergeCell ref="F299:H299"/>
    <mergeCell ref="A313:G313"/>
    <mergeCell ref="B280:B281"/>
    <mergeCell ref="C280:E280"/>
    <mergeCell ref="F280:H280"/>
    <mergeCell ref="A294:G294"/>
    <mergeCell ref="A193:B194"/>
    <mergeCell ref="A274:G274"/>
    <mergeCell ref="B266:B267"/>
    <mergeCell ref="C266:E266"/>
    <mergeCell ref="F266:H266"/>
    <mergeCell ref="C168:E168"/>
    <mergeCell ref="F168:H168"/>
    <mergeCell ref="A160:A162"/>
    <mergeCell ref="A145:A153"/>
    <mergeCell ref="A208:B209"/>
    <mergeCell ref="C208:E208"/>
    <mergeCell ref="F208:H208"/>
    <mergeCell ref="A210:A212"/>
    <mergeCell ref="A118:A126"/>
    <mergeCell ref="B254:B255"/>
    <mergeCell ref="C254:E254"/>
    <mergeCell ref="B265:H265"/>
    <mergeCell ref="A5:B6"/>
    <mergeCell ref="C5:E5"/>
    <mergeCell ref="A220:A232"/>
    <mergeCell ref="B239:B240"/>
    <mergeCell ref="C239:E239"/>
    <mergeCell ref="F254:H254"/>
    <mergeCell ref="A261:G261"/>
    <mergeCell ref="F239:H239"/>
    <mergeCell ref="B253:H253"/>
    <mergeCell ref="C193:E193"/>
    <mergeCell ref="F193:H193"/>
    <mergeCell ref="A195:A203"/>
    <mergeCell ref="A46:E46"/>
    <mergeCell ref="F5:H5"/>
    <mergeCell ref="F90:H90"/>
    <mergeCell ref="A92:A100"/>
    <mergeCell ref="A116:B117"/>
    <mergeCell ref="C116:E116"/>
    <mergeCell ref="C218:E218"/>
    <mergeCell ref="F218:H218"/>
    <mergeCell ref="A16:H16"/>
    <mergeCell ref="A7:A15"/>
    <mergeCell ref="F48:H48"/>
    <mergeCell ref="A21:B22"/>
    <mergeCell ref="C21:E21"/>
    <mergeCell ref="A61:E61"/>
    <mergeCell ref="F116:H116"/>
    <mergeCell ref="A32:B33"/>
    <mergeCell ref="C32:E32"/>
    <mergeCell ref="F32:H32"/>
    <mergeCell ref="A34:A41"/>
    <mergeCell ref="A43:H43"/>
    <mergeCell ref="F31:J31"/>
    <mergeCell ref="A30:E30"/>
    <mergeCell ref="C48:E48"/>
    <mergeCell ref="F21:H21"/>
    <mergeCell ref="A19:E19"/>
    <mergeCell ref="A50:A57"/>
    <mergeCell ref="A23:A25"/>
    <mergeCell ref="A27:H27"/>
    <mergeCell ref="F79:H79"/>
    <mergeCell ref="A48:B49"/>
    <mergeCell ref="A90:B91"/>
    <mergeCell ref="C90:E90"/>
    <mergeCell ref="A130:E130"/>
    <mergeCell ref="A132:B133"/>
    <mergeCell ref="C132:E132"/>
    <mergeCell ref="F132:H132"/>
    <mergeCell ref="A81:A83"/>
    <mergeCell ref="A85:H85"/>
    <mergeCell ref="A168:B169"/>
    <mergeCell ref="A63:B64"/>
    <mergeCell ref="C63:E63"/>
    <mergeCell ref="F63:H63"/>
    <mergeCell ref="A65:A72"/>
    <mergeCell ref="F143:H143"/>
    <mergeCell ref="A111:H111"/>
    <mergeCell ref="A164:H164"/>
    <mergeCell ref="A103:E103"/>
    <mergeCell ref="A105:B106"/>
    <mergeCell ref="C105:E105"/>
    <mergeCell ref="F105:H105"/>
    <mergeCell ref="A107:A109"/>
    <mergeCell ref="A134:A136"/>
    <mergeCell ref="A138:H138"/>
    <mergeCell ref="A77:E77"/>
    <mergeCell ref="A79:B80"/>
    <mergeCell ref="C79:E79"/>
    <mergeCell ref="A214:H214"/>
    <mergeCell ref="A156:E156"/>
    <mergeCell ref="A158:B159"/>
    <mergeCell ref="C158:E158"/>
    <mergeCell ref="F158:H158"/>
    <mergeCell ref="A170:A178"/>
    <mergeCell ref="A181:E181"/>
    <mergeCell ref="A183:B184"/>
    <mergeCell ref="C183:E183"/>
    <mergeCell ref="F183:H183"/>
    <mergeCell ref="A185:A187"/>
    <mergeCell ref="A189:H189"/>
  </mergeCells>
  <hyperlinks>
    <hyperlink ref="D1" location="Contents!A1" display="back to contents"/>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0"/>
  <sheetViews>
    <sheetView topLeftCell="A226" zoomScale="90" zoomScaleNormal="90" workbookViewId="0">
      <selection activeCell="E54" sqref="E54"/>
    </sheetView>
  </sheetViews>
  <sheetFormatPr defaultRowHeight="15" x14ac:dyDescent="0.25"/>
  <cols>
    <col min="1" max="1" width="28.42578125" customWidth="1"/>
    <col min="2" max="2" width="28.28515625" customWidth="1"/>
    <col min="3" max="6" width="21.7109375" customWidth="1"/>
    <col min="7" max="11" width="25.28515625" customWidth="1"/>
  </cols>
  <sheetData>
    <row r="1" spans="1:11" s="128" customFormat="1" ht="27.75" x14ac:dyDescent="0.4">
      <c r="A1" s="349" t="s">
        <v>456</v>
      </c>
      <c r="D1" s="147" t="s">
        <v>3</v>
      </c>
    </row>
    <row r="2" spans="1:11" s="81" customFormat="1" ht="12" x14ac:dyDescent="0.2">
      <c r="A2" s="363"/>
    </row>
    <row r="3" spans="1:11" s="218" customFormat="1" ht="12" x14ac:dyDescent="0.2"/>
    <row r="4" spans="1:11" s="218" customFormat="1" ht="21" customHeight="1" x14ac:dyDescent="0.2">
      <c r="A4" s="364" t="s">
        <v>471</v>
      </c>
      <c r="B4" s="365"/>
      <c r="C4" s="365"/>
      <c r="D4" s="365"/>
      <c r="E4" s="365"/>
      <c r="F4" s="365"/>
      <c r="G4" s="365"/>
      <c r="H4" s="365"/>
      <c r="I4" s="366"/>
    </row>
    <row r="5" spans="1:11" s="218" customFormat="1" ht="16.5" customHeight="1" x14ac:dyDescent="0.2">
      <c r="A5" s="364"/>
      <c r="B5" s="365"/>
      <c r="C5" s="365"/>
      <c r="D5" s="365"/>
      <c r="E5" s="365"/>
      <c r="F5" s="365"/>
      <c r="G5" s="365"/>
      <c r="H5" s="365"/>
      <c r="I5" s="366"/>
    </row>
    <row r="6" spans="1:11" s="218" customFormat="1" ht="15.95" customHeight="1" x14ac:dyDescent="0.2">
      <c r="A6" s="222"/>
      <c r="B6" s="223"/>
      <c r="C6" s="782" t="s">
        <v>195</v>
      </c>
      <c r="D6" s="783"/>
      <c r="E6" s="783"/>
      <c r="F6" s="784"/>
      <c r="G6" s="821" t="s">
        <v>196</v>
      </c>
      <c r="H6" s="822"/>
      <c r="I6" s="822"/>
      <c r="J6" s="822"/>
      <c r="K6" s="367"/>
    </row>
    <row r="7" spans="1:11" s="218" customFormat="1" ht="37.5" customHeight="1" x14ac:dyDescent="0.2">
      <c r="A7" s="381"/>
      <c r="B7" s="224" t="s">
        <v>192</v>
      </c>
      <c r="C7" s="224" t="s">
        <v>457</v>
      </c>
      <c r="D7" s="225" t="s">
        <v>318</v>
      </c>
      <c r="E7" s="225" t="s">
        <v>319</v>
      </c>
      <c r="F7" s="226" t="s">
        <v>4</v>
      </c>
      <c r="G7" s="224" t="s">
        <v>457</v>
      </c>
      <c r="H7" s="225" t="s">
        <v>318</v>
      </c>
      <c r="I7" s="225" t="s">
        <v>319</v>
      </c>
      <c r="J7" s="225" t="s">
        <v>4</v>
      </c>
    </row>
    <row r="8" spans="1:11" s="218" customFormat="1" ht="15" customHeight="1" x14ac:dyDescent="0.2">
      <c r="A8" s="385" t="s">
        <v>192</v>
      </c>
      <c r="B8" s="227" t="s">
        <v>32</v>
      </c>
      <c r="C8" s="228">
        <v>1183</v>
      </c>
      <c r="D8" s="229">
        <v>1685</v>
      </c>
      <c r="E8" s="230">
        <v>1252228</v>
      </c>
      <c r="F8" s="231">
        <f>SUM(D8+E8)</f>
        <v>1253913</v>
      </c>
      <c r="G8" s="232">
        <v>12</v>
      </c>
      <c r="H8" s="388"/>
      <c r="I8" s="233">
        <v>300</v>
      </c>
      <c r="J8" s="328">
        <f>SUM(G8:I8)</f>
        <v>312</v>
      </c>
    </row>
    <row r="9" spans="1:11" s="218" customFormat="1" ht="15" customHeight="1" x14ac:dyDescent="0.2">
      <c r="A9" s="382"/>
      <c r="B9" s="234" t="s">
        <v>27</v>
      </c>
      <c r="C9" s="235">
        <v>2941</v>
      </c>
      <c r="D9" s="236">
        <v>432604</v>
      </c>
      <c r="E9" s="237">
        <v>193768</v>
      </c>
      <c r="F9" s="238">
        <f t="shared" ref="F9:F15" si="0">SUM(D9+E9)</f>
        <v>626372</v>
      </c>
      <c r="G9" s="239">
        <v>4</v>
      </c>
      <c r="H9" s="237">
        <v>120</v>
      </c>
      <c r="I9" s="389"/>
      <c r="J9" s="251">
        <f>SUM(G9:I9)</f>
        <v>124</v>
      </c>
    </row>
    <row r="10" spans="1:11" s="218" customFormat="1" ht="15" customHeight="1" x14ac:dyDescent="0.2">
      <c r="A10" s="382"/>
      <c r="B10" s="234" t="s">
        <v>34</v>
      </c>
      <c r="C10" s="235">
        <v>112</v>
      </c>
      <c r="D10" s="236">
        <v>4955</v>
      </c>
      <c r="E10" s="237">
        <v>157589</v>
      </c>
      <c r="F10" s="238">
        <f t="shared" si="0"/>
        <v>162544</v>
      </c>
      <c r="G10" s="239">
        <v>2</v>
      </c>
      <c r="H10" s="237">
        <v>100</v>
      </c>
      <c r="I10" s="389"/>
      <c r="J10" s="251">
        <f>SUM(G10:I10)</f>
        <v>102</v>
      </c>
    </row>
    <row r="11" spans="1:11" s="218" customFormat="1" ht="15" customHeight="1" x14ac:dyDescent="0.2">
      <c r="A11" s="382"/>
      <c r="B11" s="234" t="s">
        <v>29</v>
      </c>
      <c r="C11" s="235">
        <v>1456</v>
      </c>
      <c r="D11" s="236">
        <v>183696</v>
      </c>
      <c r="E11" s="237">
        <v>9050</v>
      </c>
      <c r="F11" s="238">
        <f t="shared" si="0"/>
        <v>192746</v>
      </c>
      <c r="G11" s="239">
        <v>35</v>
      </c>
      <c r="H11" s="237">
        <v>330</v>
      </c>
      <c r="I11" s="389"/>
      <c r="J11" s="251">
        <f>SUM(G11:I11)</f>
        <v>365</v>
      </c>
    </row>
    <row r="12" spans="1:11" s="218" customFormat="1" ht="15" customHeight="1" x14ac:dyDescent="0.2">
      <c r="A12" s="382"/>
      <c r="B12" s="234" t="s">
        <v>33</v>
      </c>
      <c r="C12" s="235">
        <v>173</v>
      </c>
      <c r="D12" s="236">
        <v>17308</v>
      </c>
      <c r="E12" s="237">
        <v>130000</v>
      </c>
      <c r="F12" s="238">
        <f t="shared" si="0"/>
        <v>147308</v>
      </c>
      <c r="G12" s="391"/>
      <c r="H12" s="389"/>
      <c r="I12" s="389"/>
      <c r="J12" s="392"/>
    </row>
    <row r="13" spans="1:11" s="218" customFormat="1" ht="15" customHeight="1" x14ac:dyDescent="0.2">
      <c r="A13" s="382"/>
      <c r="B13" s="234" t="s">
        <v>28</v>
      </c>
      <c r="C13" s="235">
        <v>1154</v>
      </c>
      <c r="D13" s="236">
        <v>69339</v>
      </c>
      <c r="E13" s="237">
        <v>146531</v>
      </c>
      <c r="F13" s="238">
        <f t="shared" si="0"/>
        <v>215870</v>
      </c>
      <c r="G13" s="391"/>
      <c r="H13" s="389"/>
      <c r="I13" s="389"/>
      <c r="J13" s="392"/>
    </row>
    <row r="14" spans="1:11" s="218" customFormat="1" ht="15" customHeight="1" x14ac:dyDescent="0.2">
      <c r="A14" s="382"/>
      <c r="B14" s="234" t="s">
        <v>31</v>
      </c>
      <c r="C14" s="235">
        <v>684</v>
      </c>
      <c r="D14" s="236">
        <v>7950</v>
      </c>
      <c r="E14" s="237">
        <v>75893</v>
      </c>
      <c r="F14" s="238">
        <f t="shared" si="0"/>
        <v>83843</v>
      </c>
      <c r="G14" s="391"/>
      <c r="H14" s="389"/>
      <c r="I14" s="389"/>
      <c r="J14" s="392"/>
    </row>
    <row r="15" spans="1:11" s="218" customFormat="1" ht="15" customHeight="1" x14ac:dyDescent="0.2">
      <c r="A15" s="386"/>
      <c r="B15" s="240" t="s">
        <v>30</v>
      </c>
      <c r="C15" s="241">
        <v>50</v>
      </c>
      <c r="D15" s="242">
        <v>3037</v>
      </c>
      <c r="E15" s="243">
        <v>3884</v>
      </c>
      <c r="F15" s="244">
        <f t="shared" si="0"/>
        <v>6921</v>
      </c>
      <c r="G15" s="393"/>
      <c r="H15" s="390"/>
      <c r="I15" s="390"/>
      <c r="J15" s="394"/>
    </row>
    <row r="16" spans="1:11" s="218" customFormat="1" ht="12" x14ac:dyDescent="0.2">
      <c r="A16" s="368"/>
      <c r="B16" s="368" t="s">
        <v>4</v>
      </c>
      <c r="C16" s="368">
        <f t="shared" ref="C16:F16" si="1">SUM(C8:C15)</f>
        <v>7753</v>
      </c>
      <c r="D16" s="368">
        <f t="shared" si="1"/>
        <v>720574</v>
      </c>
      <c r="E16" s="368">
        <f t="shared" si="1"/>
        <v>1968943</v>
      </c>
      <c r="F16" s="368">
        <f t="shared" si="1"/>
        <v>2689517</v>
      </c>
      <c r="G16" s="369">
        <v>53</v>
      </c>
      <c r="H16" s="368">
        <v>550</v>
      </c>
      <c r="I16" s="368">
        <v>300</v>
      </c>
      <c r="J16" s="328">
        <v>903</v>
      </c>
    </row>
    <row r="17" spans="1:11" s="218" customFormat="1" ht="12" x14ac:dyDescent="0.2">
      <c r="A17" s="368"/>
      <c r="B17" s="368"/>
      <c r="C17" s="368"/>
      <c r="D17" s="368"/>
      <c r="E17" s="368"/>
      <c r="F17" s="368"/>
      <c r="G17" s="373"/>
      <c r="H17" s="368"/>
      <c r="I17" s="368"/>
      <c r="J17" s="371"/>
    </row>
    <row r="18" spans="1:11" s="218" customFormat="1" ht="12" x14ac:dyDescent="0.2">
      <c r="A18" s="368"/>
      <c r="B18" s="368"/>
      <c r="C18" s="368"/>
      <c r="D18" s="368"/>
      <c r="E18" s="368"/>
      <c r="F18" s="368"/>
      <c r="G18" s="368"/>
      <c r="H18" s="368"/>
      <c r="I18" s="368"/>
      <c r="J18" s="368"/>
    </row>
    <row r="19" spans="1:11" s="218" customFormat="1" ht="21" customHeight="1" x14ac:dyDescent="0.2">
      <c r="A19" s="370" t="s">
        <v>472</v>
      </c>
      <c r="B19" s="371"/>
      <c r="C19" s="371"/>
      <c r="D19" s="371"/>
      <c r="E19" s="371"/>
      <c r="F19" s="371"/>
      <c r="G19" s="371"/>
      <c r="H19" s="371"/>
      <c r="I19" s="371"/>
      <c r="J19" s="371"/>
      <c r="K19" s="372"/>
    </row>
    <row r="20" spans="1:11" s="218" customFormat="1" ht="15.95" customHeight="1" x14ac:dyDescent="0.25">
      <c r="A20" s="247"/>
      <c r="B20" s="335"/>
      <c r="C20" s="785" t="s">
        <v>195</v>
      </c>
      <c r="D20" s="785"/>
      <c r="E20" s="785"/>
      <c r="F20" s="786"/>
      <c r="G20" s="826" t="s">
        <v>196</v>
      </c>
      <c r="H20" s="827"/>
      <c r="I20" s="827"/>
      <c r="J20" s="827"/>
      <c r="K20" s="629"/>
    </row>
    <row r="21" spans="1:11" s="218" customFormat="1" ht="27.75" customHeight="1" x14ac:dyDescent="0.2">
      <c r="A21" s="383"/>
      <c r="B21" s="248" t="s">
        <v>192</v>
      </c>
      <c r="C21" s="248" t="s">
        <v>457</v>
      </c>
      <c r="D21" s="225" t="s">
        <v>318</v>
      </c>
      <c r="E21" s="225" t="s">
        <v>319</v>
      </c>
      <c r="F21" s="249" t="s">
        <v>4</v>
      </c>
      <c r="G21" s="224" t="s">
        <v>457</v>
      </c>
      <c r="H21" s="225" t="s">
        <v>318</v>
      </c>
      <c r="I21" s="225" t="s">
        <v>319</v>
      </c>
      <c r="J21" s="225" t="s">
        <v>4</v>
      </c>
    </row>
    <row r="22" spans="1:11" s="218" customFormat="1" ht="15" customHeight="1" x14ac:dyDescent="0.2">
      <c r="A22" s="385" t="s">
        <v>192</v>
      </c>
      <c r="B22" s="227" t="s">
        <v>32</v>
      </c>
      <c r="C22" s="228">
        <v>2380</v>
      </c>
      <c r="D22" s="229">
        <v>22844</v>
      </c>
      <c r="E22" s="229" t="s">
        <v>321</v>
      </c>
      <c r="F22" s="231">
        <f>D22</f>
        <v>22844</v>
      </c>
      <c r="G22" s="395"/>
      <c r="H22" s="388"/>
      <c r="I22" s="388"/>
      <c r="J22" s="396"/>
    </row>
    <row r="23" spans="1:11" s="218" customFormat="1" ht="15" customHeight="1" x14ac:dyDescent="0.2">
      <c r="A23" s="382"/>
      <c r="B23" s="234" t="s">
        <v>27</v>
      </c>
      <c r="C23" s="235">
        <v>38566</v>
      </c>
      <c r="D23" s="236">
        <v>315163</v>
      </c>
      <c r="E23" s="236">
        <v>201059</v>
      </c>
      <c r="F23" s="238">
        <f t="shared" ref="F23:F29" si="2">SUM(D23+E23)</f>
        <v>516222</v>
      </c>
      <c r="G23" s="391"/>
      <c r="H23" s="389"/>
      <c r="I23" s="389"/>
      <c r="J23" s="392"/>
    </row>
    <row r="24" spans="1:11" s="218" customFormat="1" ht="15" customHeight="1" x14ac:dyDescent="0.2">
      <c r="A24" s="382"/>
      <c r="B24" s="234" t="s">
        <v>34</v>
      </c>
      <c r="C24" s="235">
        <v>1760</v>
      </c>
      <c r="D24" s="236">
        <v>22548</v>
      </c>
      <c r="E24" s="236"/>
      <c r="F24" s="238">
        <f>D24</f>
        <v>22548</v>
      </c>
      <c r="G24" s="391"/>
      <c r="H24" s="389"/>
      <c r="I24" s="389"/>
      <c r="J24" s="392"/>
    </row>
    <row r="25" spans="1:11" s="218" customFormat="1" ht="15" customHeight="1" x14ac:dyDescent="0.2">
      <c r="A25" s="382"/>
      <c r="B25" s="234" t="s">
        <v>29</v>
      </c>
      <c r="C25" s="235">
        <v>1130</v>
      </c>
      <c r="D25" s="236">
        <v>28430</v>
      </c>
      <c r="E25" s="236">
        <v>8234</v>
      </c>
      <c r="F25" s="238">
        <f t="shared" si="2"/>
        <v>36664</v>
      </c>
      <c r="G25" s="391"/>
      <c r="H25" s="389"/>
      <c r="I25" s="389"/>
      <c r="J25" s="392"/>
    </row>
    <row r="26" spans="1:11" s="218" customFormat="1" ht="15" customHeight="1" x14ac:dyDescent="0.2">
      <c r="A26" s="382"/>
      <c r="B26" s="234" t="s">
        <v>33</v>
      </c>
      <c r="C26" s="235">
        <v>1666</v>
      </c>
      <c r="D26" s="236">
        <v>10514</v>
      </c>
      <c r="E26" s="236">
        <v>1959</v>
      </c>
      <c r="F26" s="238">
        <f t="shared" si="2"/>
        <v>12473</v>
      </c>
      <c r="G26" s="391"/>
      <c r="H26" s="389"/>
      <c r="I26" s="389"/>
      <c r="J26" s="392"/>
    </row>
    <row r="27" spans="1:11" s="218" customFormat="1" ht="15" customHeight="1" x14ac:dyDescent="0.2">
      <c r="A27" s="382"/>
      <c r="B27" s="234" t="s">
        <v>28</v>
      </c>
      <c r="C27" s="235">
        <v>2581</v>
      </c>
      <c r="D27" s="236">
        <v>27185</v>
      </c>
      <c r="E27" s="236">
        <v>22212</v>
      </c>
      <c r="F27" s="238">
        <f t="shared" si="2"/>
        <v>49397</v>
      </c>
      <c r="G27" s="391"/>
      <c r="H27" s="389"/>
      <c r="I27" s="389"/>
      <c r="J27" s="392"/>
    </row>
    <row r="28" spans="1:11" s="218" customFormat="1" ht="15" customHeight="1" x14ac:dyDescent="0.2">
      <c r="A28" s="382"/>
      <c r="B28" s="234" t="s">
        <v>31</v>
      </c>
      <c r="C28" s="235">
        <v>3566</v>
      </c>
      <c r="D28" s="236">
        <v>11604</v>
      </c>
      <c r="E28" s="236">
        <v>62151</v>
      </c>
      <c r="F28" s="238">
        <f t="shared" si="2"/>
        <v>73755</v>
      </c>
      <c r="G28" s="391"/>
      <c r="H28" s="389"/>
      <c r="I28" s="389"/>
      <c r="J28" s="392"/>
    </row>
    <row r="29" spans="1:11" s="218" customFormat="1" ht="15" customHeight="1" x14ac:dyDescent="0.2">
      <c r="A29" s="386"/>
      <c r="B29" s="240" t="s">
        <v>30</v>
      </c>
      <c r="C29" s="241">
        <v>7985</v>
      </c>
      <c r="D29" s="242">
        <v>111585</v>
      </c>
      <c r="E29" s="242">
        <v>24022</v>
      </c>
      <c r="F29" s="244">
        <f t="shared" si="2"/>
        <v>135607</v>
      </c>
      <c r="G29" s="245">
        <v>2</v>
      </c>
      <c r="H29" s="246">
        <v>50</v>
      </c>
      <c r="I29" s="649"/>
      <c r="J29" s="330">
        <v>52</v>
      </c>
    </row>
    <row r="30" spans="1:11" s="218" customFormat="1" ht="12" x14ac:dyDescent="0.2">
      <c r="A30" s="368"/>
      <c r="B30" s="368" t="s">
        <v>4</v>
      </c>
      <c r="C30" s="368">
        <f>SUM(C22:C29)</f>
        <v>59634</v>
      </c>
      <c r="D30" s="368">
        <f>SUM(D22:D29)</f>
        <v>549873</v>
      </c>
      <c r="E30" s="368">
        <f t="shared" ref="E30:F30" si="3">SUM(E22:E29)</f>
        <v>319637</v>
      </c>
      <c r="F30" s="368">
        <f t="shared" si="3"/>
        <v>869510</v>
      </c>
      <c r="G30" s="369">
        <v>2</v>
      </c>
      <c r="H30" s="368">
        <v>50</v>
      </c>
      <c r="I30" s="650"/>
      <c r="J30" s="328">
        <v>52</v>
      </c>
    </row>
    <row r="31" spans="1:11" s="218" customFormat="1" ht="12" x14ac:dyDescent="0.2">
      <c r="A31" s="368"/>
      <c r="B31" s="368"/>
      <c r="C31" s="368"/>
      <c r="D31" s="368"/>
      <c r="E31" s="368"/>
      <c r="F31" s="368"/>
      <c r="G31" s="368"/>
      <c r="H31" s="368"/>
      <c r="I31" s="368"/>
      <c r="J31" s="368"/>
      <c r="K31" s="368"/>
    </row>
    <row r="32" spans="1:11" s="218" customFormat="1" ht="12" x14ac:dyDescent="0.2">
      <c r="A32" s="368"/>
      <c r="B32" s="368"/>
      <c r="C32" s="368"/>
      <c r="D32" s="368"/>
      <c r="E32" s="368"/>
      <c r="F32" s="368"/>
      <c r="G32" s="368"/>
      <c r="H32" s="368"/>
      <c r="I32" s="368"/>
      <c r="J32" s="368"/>
      <c r="K32" s="368"/>
    </row>
    <row r="33" spans="1:11" s="218" customFormat="1" ht="21" customHeight="1" x14ac:dyDescent="0.2">
      <c r="A33" s="370" t="s">
        <v>473</v>
      </c>
      <c r="B33" s="371"/>
      <c r="C33" s="371"/>
      <c r="D33" s="371"/>
      <c r="E33" s="371"/>
      <c r="F33" s="371"/>
      <c r="G33" s="371"/>
      <c r="H33" s="371"/>
      <c r="I33" s="371"/>
      <c r="J33" s="371"/>
      <c r="K33" s="372"/>
    </row>
    <row r="34" spans="1:11" s="218" customFormat="1" ht="15.95" customHeight="1" x14ac:dyDescent="0.25">
      <c r="A34" s="247"/>
      <c r="B34" s="335"/>
      <c r="C34" s="785" t="s">
        <v>195</v>
      </c>
      <c r="D34" s="787"/>
      <c r="E34" s="787"/>
      <c r="F34" s="788"/>
      <c r="G34" s="828" t="s">
        <v>196</v>
      </c>
      <c r="H34" s="829"/>
      <c r="I34" s="829"/>
      <c r="J34" s="829"/>
      <c r="K34" s="645"/>
    </row>
    <row r="35" spans="1:11" s="218" customFormat="1" ht="35.25" customHeight="1" x14ac:dyDescent="0.2">
      <c r="A35" s="383"/>
      <c r="B35" s="248" t="s">
        <v>192</v>
      </c>
      <c r="C35" s="248" t="s">
        <v>457</v>
      </c>
      <c r="D35" s="225" t="s">
        <v>318</v>
      </c>
      <c r="E35" s="225" t="s">
        <v>319</v>
      </c>
      <c r="F35" s="249" t="s">
        <v>4</v>
      </c>
      <c r="G35" s="248" t="s">
        <v>457</v>
      </c>
      <c r="H35" s="225" t="s">
        <v>318</v>
      </c>
      <c r="I35" s="225" t="s">
        <v>319</v>
      </c>
      <c r="J35" s="329" t="s">
        <v>4</v>
      </c>
    </row>
    <row r="36" spans="1:11" s="218" customFormat="1" ht="15" customHeight="1" x14ac:dyDescent="0.2">
      <c r="A36" s="385" t="s">
        <v>192</v>
      </c>
      <c r="B36" s="227" t="s">
        <v>32</v>
      </c>
      <c r="C36" s="397" t="s">
        <v>219</v>
      </c>
      <c r="D36" s="398" t="s">
        <v>219</v>
      </c>
      <c r="E36" s="398" t="s">
        <v>219</v>
      </c>
      <c r="F36" s="400" t="s">
        <v>219</v>
      </c>
      <c r="G36" s="405"/>
      <c r="H36" s="404"/>
      <c r="I36" s="404"/>
      <c r="J36" s="406"/>
    </row>
    <row r="37" spans="1:11" s="218" customFormat="1" ht="15" customHeight="1" x14ac:dyDescent="0.2">
      <c r="A37" s="382"/>
      <c r="B37" s="234" t="s">
        <v>27</v>
      </c>
      <c r="C37" s="250">
        <v>246</v>
      </c>
      <c r="D37" s="235">
        <v>66223</v>
      </c>
      <c r="E37" s="235">
        <v>1230917.0000000002</v>
      </c>
      <c r="F37" s="251">
        <f t="shared" ref="F37:F43" si="4">SUM(D37+E37)</f>
        <v>1297140.0000000002</v>
      </c>
      <c r="G37" s="401">
        <v>1</v>
      </c>
      <c r="H37" s="402">
        <v>20</v>
      </c>
      <c r="J37" s="403">
        <v>21</v>
      </c>
    </row>
    <row r="38" spans="1:11" s="218" customFormat="1" ht="15" customHeight="1" x14ac:dyDescent="0.2">
      <c r="A38" s="382"/>
      <c r="B38" s="234" t="s">
        <v>34</v>
      </c>
      <c r="C38" s="250">
        <v>40</v>
      </c>
      <c r="D38" s="235">
        <v>688</v>
      </c>
      <c r="E38" s="235">
        <v>117</v>
      </c>
      <c r="F38" s="251">
        <f t="shared" si="4"/>
        <v>805</v>
      </c>
      <c r="G38" s="391"/>
      <c r="H38" s="389"/>
      <c r="I38" s="389"/>
      <c r="J38" s="392"/>
    </row>
    <row r="39" spans="1:11" s="218" customFormat="1" ht="15" customHeight="1" x14ac:dyDescent="0.2">
      <c r="A39" s="382"/>
      <c r="B39" s="234" t="s">
        <v>29</v>
      </c>
      <c r="C39" s="250">
        <v>1</v>
      </c>
      <c r="D39" s="399" t="s">
        <v>219</v>
      </c>
      <c r="E39" s="235">
        <v>5000</v>
      </c>
      <c r="F39" s="251">
        <f>E39</f>
        <v>5000</v>
      </c>
      <c r="G39" s="391"/>
      <c r="H39" s="389"/>
      <c r="I39" s="389"/>
      <c r="J39" s="392"/>
    </row>
    <row r="40" spans="1:11" s="218" customFormat="1" ht="15" customHeight="1" x14ac:dyDescent="0.2">
      <c r="A40" s="382"/>
      <c r="B40" s="234" t="s">
        <v>33</v>
      </c>
      <c r="C40" s="250">
        <v>8</v>
      </c>
      <c r="D40" s="235">
        <v>275</v>
      </c>
      <c r="E40" s="235">
        <v>20961</v>
      </c>
      <c r="F40" s="251">
        <f t="shared" si="4"/>
        <v>21236</v>
      </c>
      <c r="G40" s="391"/>
      <c r="H40" s="389"/>
      <c r="I40" s="389"/>
      <c r="J40" s="392"/>
    </row>
    <row r="41" spans="1:11" s="218" customFormat="1" ht="15" customHeight="1" x14ac:dyDescent="0.2">
      <c r="A41" s="382"/>
      <c r="B41" s="234" t="s">
        <v>28</v>
      </c>
      <c r="C41" s="250">
        <v>7</v>
      </c>
      <c r="D41" s="235">
        <v>400</v>
      </c>
      <c r="E41" s="235">
        <v>14280</v>
      </c>
      <c r="F41" s="251">
        <f t="shared" si="4"/>
        <v>14680</v>
      </c>
      <c r="G41" s="391"/>
      <c r="H41" s="389"/>
      <c r="I41" s="389"/>
      <c r="J41" s="392"/>
    </row>
    <row r="42" spans="1:11" s="218" customFormat="1" ht="15" customHeight="1" x14ac:dyDescent="0.2">
      <c r="A42" s="382"/>
      <c r="B42" s="234" t="s">
        <v>31</v>
      </c>
      <c r="C42" s="250">
        <v>8</v>
      </c>
      <c r="D42" s="399" t="s">
        <v>219</v>
      </c>
      <c r="E42" s="235">
        <v>1352</v>
      </c>
      <c r="F42" s="251">
        <f>E42</f>
        <v>1352</v>
      </c>
      <c r="G42" s="391"/>
      <c r="H42" s="389"/>
      <c r="I42" s="389"/>
      <c r="J42" s="392"/>
    </row>
    <row r="43" spans="1:11" s="218" customFormat="1" ht="15" customHeight="1" x14ac:dyDescent="0.2">
      <c r="A43" s="386"/>
      <c r="B43" s="240" t="s">
        <v>30</v>
      </c>
      <c r="C43" s="252">
        <v>203</v>
      </c>
      <c r="D43" s="253">
        <v>124708</v>
      </c>
      <c r="E43" s="253">
        <v>344344</v>
      </c>
      <c r="F43" s="254">
        <f t="shared" si="4"/>
        <v>469052</v>
      </c>
      <c r="G43" s="245">
        <v>1</v>
      </c>
      <c r="H43" s="246">
        <v>70</v>
      </c>
      <c r="I43" s="246"/>
      <c r="J43" s="330">
        <v>71</v>
      </c>
    </row>
    <row r="44" spans="1:11" s="218" customFormat="1" ht="12" x14ac:dyDescent="0.2">
      <c r="A44" s="368"/>
      <c r="B44" s="368" t="s">
        <v>4</v>
      </c>
      <c r="C44" s="368">
        <f>SUM(C36:C43)</f>
        <v>513</v>
      </c>
      <c r="D44" s="368">
        <f>SUM(D36:D43)</f>
        <v>192294</v>
      </c>
      <c r="E44" s="368">
        <f>SUM(E36:E43)</f>
        <v>1616971.0000000002</v>
      </c>
      <c r="F44" s="368">
        <f>SUM(F36:F43)</f>
        <v>1809265.0000000002</v>
      </c>
      <c r="G44" s="369">
        <v>2</v>
      </c>
      <c r="H44" s="368">
        <v>90</v>
      </c>
      <c r="I44" s="368"/>
      <c r="J44" s="328">
        <v>92</v>
      </c>
    </row>
    <row r="45" spans="1:11" s="218" customFormat="1" ht="12" x14ac:dyDescent="0.2">
      <c r="A45" s="368"/>
      <c r="B45" s="368"/>
      <c r="C45" s="368"/>
      <c r="D45" s="368"/>
      <c r="E45" s="368"/>
      <c r="F45" s="368"/>
      <c r="G45" s="368"/>
      <c r="H45" s="368"/>
      <c r="I45" s="368"/>
      <c r="J45" s="368"/>
      <c r="K45" s="368"/>
    </row>
    <row r="46" spans="1:11" s="218" customFormat="1" ht="12" x14ac:dyDescent="0.2">
      <c r="A46" s="368"/>
      <c r="B46" s="368"/>
      <c r="C46" s="368"/>
      <c r="D46" s="368"/>
      <c r="E46" s="368"/>
      <c r="F46" s="368"/>
      <c r="G46" s="368"/>
      <c r="H46" s="368"/>
      <c r="I46" s="368"/>
      <c r="J46" s="368"/>
      <c r="K46" s="368"/>
    </row>
    <row r="47" spans="1:11" s="218" customFormat="1" ht="21" customHeight="1" x14ac:dyDescent="0.2">
      <c r="A47" s="370" t="s">
        <v>474</v>
      </c>
      <c r="B47" s="371"/>
      <c r="C47" s="371"/>
      <c r="D47" s="371"/>
      <c r="E47" s="371"/>
      <c r="F47" s="371"/>
      <c r="G47" s="371"/>
      <c r="H47" s="371"/>
      <c r="I47" s="371"/>
      <c r="J47" s="371"/>
      <c r="K47" s="372"/>
    </row>
    <row r="48" spans="1:11" s="218" customFormat="1" ht="15.95" customHeight="1" x14ac:dyDescent="0.25">
      <c r="A48" s="334"/>
      <c r="B48" s="335"/>
      <c r="C48" s="785" t="s">
        <v>195</v>
      </c>
      <c r="D48" s="785"/>
      <c r="E48" s="785"/>
      <c r="F48" s="786"/>
      <c r="G48" s="828" t="s">
        <v>196</v>
      </c>
      <c r="H48" s="829"/>
      <c r="I48" s="829"/>
      <c r="J48" s="829"/>
      <c r="K48" s="646"/>
    </row>
    <row r="49" spans="1:16" s="218" customFormat="1" ht="35.25" customHeight="1" x14ac:dyDescent="0.2">
      <c r="A49" s="334"/>
      <c r="B49" s="248" t="s">
        <v>192</v>
      </c>
      <c r="C49" s="248" t="s">
        <v>457</v>
      </c>
      <c r="D49" s="225" t="s">
        <v>318</v>
      </c>
      <c r="E49" s="225" t="s">
        <v>319</v>
      </c>
      <c r="F49" s="255" t="s">
        <v>4</v>
      </c>
      <c r="G49" s="248" t="s">
        <v>457</v>
      </c>
      <c r="H49" s="225" t="s">
        <v>318</v>
      </c>
      <c r="I49" s="225" t="s">
        <v>319</v>
      </c>
      <c r="J49" s="329" t="s">
        <v>4</v>
      </c>
    </row>
    <row r="50" spans="1:16" s="218" customFormat="1" ht="15" customHeight="1" x14ac:dyDescent="0.2">
      <c r="A50" s="385" t="s">
        <v>192</v>
      </c>
      <c r="B50" s="227" t="s">
        <v>32</v>
      </c>
      <c r="C50" s="407" t="s">
        <v>219</v>
      </c>
      <c r="D50" s="408" t="s">
        <v>219</v>
      </c>
      <c r="E50" s="408" t="s">
        <v>219</v>
      </c>
      <c r="F50" s="409" t="s">
        <v>219</v>
      </c>
      <c r="G50" s="407"/>
      <c r="H50" s="408"/>
      <c r="I50" s="408"/>
      <c r="J50" s="409"/>
    </row>
    <row r="51" spans="1:16" s="218" customFormat="1" ht="15" customHeight="1" x14ac:dyDescent="0.2">
      <c r="A51" s="382"/>
      <c r="B51" s="234" t="s">
        <v>27</v>
      </c>
      <c r="C51" s="410" t="s">
        <v>219</v>
      </c>
      <c r="D51" s="411" t="s">
        <v>219</v>
      </c>
      <c r="E51" s="411" t="s">
        <v>219</v>
      </c>
      <c r="F51" s="412" t="s">
        <v>219</v>
      </c>
      <c r="G51" s="410"/>
      <c r="H51" s="411"/>
      <c r="I51" s="411"/>
      <c r="J51" s="412"/>
    </row>
    <row r="52" spans="1:16" s="218" customFormat="1" ht="15" customHeight="1" x14ac:dyDescent="0.2">
      <c r="A52" s="382"/>
      <c r="B52" s="234" t="s">
        <v>34</v>
      </c>
      <c r="C52" s="410" t="s">
        <v>219</v>
      </c>
      <c r="D52" s="411" t="s">
        <v>219</v>
      </c>
      <c r="E52" s="411" t="s">
        <v>219</v>
      </c>
      <c r="F52" s="412" t="s">
        <v>219</v>
      </c>
      <c r="G52" s="410"/>
      <c r="H52" s="411"/>
      <c r="I52" s="411"/>
      <c r="J52" s="412"/>
    </row>
    <row r="53" spans="1:16" s="218" customFormat="1" ht="15" customHeight="1" x14ac:dyDescent="0.2">
      <c r="A53" s="382"/>
      <c r="B53" s="234" t="s">
        <v>29</v>
      </c>
      <c r="C53" s="410" t="s">
        <v>219</v>
      </c>
      <c r="D53" s="411" t="s">
        <v>219</v>
      </c>
      <c r="E53" s="411" t="s">
        <v>219</v>
      </c>
      <c r="F53" s="412" t="s">
        <v>219</v>
      </c>
      <c r="G53" s="410"/>
      <c r="H53" s="411"/>
      <c r="I53" s="411"/>
      <c r="J53" s="412"/>
    </row>
    <row r="54" spans="1:16" s="218" customFormat="1" ht="15" customHeight="1" x14ac:dyDescent="0.2">
      <c r="A54" s="382"/>
      <c r="B54" s="234" t="s">
        <v>33</v>
      </c>
      <c r="C54" s="410" t="s">
        <v>219</v>
      </c>
      <c r="D54" s="411" t="s">
        <v>219</v>
      </c>
      <c r="E54" s="411" t="s">
        <v>219</v>
      </c>
      <c r="F54" s="412" t="s">
        <v>219</v>
      </c>
      <c r="G54" s="410"/>
      <c r="H54" s="411"/>
      <c r="I54" s="411"/>
      <c r="J54" s="412"/>
    </row>
    <row r="55" spans="1:16" s="218" customFormat="1" ht="15" customHeight="1" x14ac:dyDescent="0.2">
      <c r="A55" s="382"/>
      <c r="B55" s="234" t="s">
        <v>28</v>
      </c>
      <c r="C55" s="410" t="s">
        <v>219</v>
      </c>
      <c r="D55" s="413" t="s">
        <v>219</v>
      </c>
      <c r="E55" s="411" t="s">
        <v>219</v>
      </c>
      <c r="F55" s="412" t="s">
        <v>219</v>
      </c>
      <c r="G55" s="410"/>
      <c r="H55" s="411"/>
      <c r="I55" s="411"/>
      <c r="J55" s="412"/>
    </row>
    <row r="56" spans="1:16" s="218" customFormat="1" ht="15" customHeight="1" x14ac:dyDescent="0.2">
      <c r="A56" s="382"/>
      <c r="B56" s="234" t="s">
        <v>31</v>
      </c>
      <c r="C56" s="410" t="s">
        <v>219</v>
      </c>
      <c r="D56" s="411" t="s">
        <v>219</v>
      </c>
      <c r="E56" s="411" t="s">
        <v>219</v>
      </c>
      <c r="F56" s="412" t="s">
        <v>219</v>
      </c>
      <c r="G56" s="410"/>
      <c r="H56" s="411"/>
      <c r="I56" s="411"/>
      <c r="J56" s="412"/>
    </row>
    <row r="57" spans="1:16" s="218" customFormat="1" ht="15" customHeight="1" x14ac:dyDescent="0.2">
      <c r="A57" s="386"/>
      <c r="B57" s="240" t="s">
        <v>30</v>
      </c>
      <c r="C57" s="414" t="s">
        <v>219</v>
      </c>
      <c r="D57" s="415" t="s">
        <v>219</v>
      </c>
      <c r="E57" s="415" t="s">
        <v>219</v>
      </c>
      <c r="F57" s="416" t="s">
        <v>219</v>
      </c>
      <c r="G57" s="414"/>
      <c r="H57" s="415"/>
      <c r="I57" s="415"/>
      <c r="J57" s="416"/>
    </row>
    <row r="58" spans="1:16" s="218" customFormat="1" ht="12" x14ac:dyDescent="0.2">
      <c r="A58" s="368"/>
      <c r="B58" s="368" t="s">
        <v>4</v>
      </c>
      <c r="C58" s="413" t="s">
        <v>219</v>
      </c>
      <c r="D58" s="413" t="s">
        <v>219</v>
      </c>
      <c r="E58" s="413" t="s">
        <v>219</v>
      </c>
      <c r="F58" s="413" t="s">
        <v>219</v>
      </c>
      <c r="G58" s="417"/>
      <c r="H58" s="413"/>
      <c r="I58" s="413"/>
      <c r="J58" s="413"/>
      <c r="K58" s="418"/>
    </row>
    <row r="59" spans="1:16" s="218" customFormat="1" ht="12" x14ac:dyDescent="0.2">
      <c r="A59" s="368"/>
      <c r="B59" s="368"/>
      <c r="C59" s="368"/>
      <c r="D59" s="368"/>
      <c r="E59" s="368"/>
      <c r="F59" s="368"/>
      <c r="G59" s="368"/>
      <c r="H59" s="368"/>
      <c r="I59" s="368"/>
      <c r="J59" s="368"/>
      <c r="K59" s="368"/>
    </row>
    <row r="60" spans="1:16" s="218" customFormat="1" ht="21" customHeight="1" x14ac:dyDescent="0.2">
      <c r="A60" s="370" t="s">
        <v>475</v>
      </c>
      <c r="B60" s="371"/>
      <c r="C60" s="371"/>
      <c r="D60" s="371"/>
      <c r="E60" s="371"/>
      <c r="F60" s="371"/>
      <c r="G60" s="371"/>
      <c r="H60" s="371"/>
      <c r="I60" s="371"/>
      <c r="J60" s="371"/>
      <c r="K60" s="372"/>
    </row>
    <row r="61" spans="1:16" s="218" customFormat="1" ht="15.95" customHeight="1" x14ac:dyDescent="0.2">
      <c r="A61" s="336"/>
      <c r="B61" s="337"/>
      <c r="C61" s="258" t="s">
        <v>325</v>
      </c>
      <c r="D61" s="259"/>
      <c r="E61" s="259"/>
      <c r="F61" s="259"/>
      <c r="G61" s="259"/>
      <c r="H61" s="259"/>
      <c r="I61" s="259"/>
      <c r="J61" s="259"/>
      <c r="K61" s="267"/>
    </row>
    <row r="62" spans="1:16" s="218" customFormat="1" ht="15.95" customHeight="1" x14ac:dyDescent="0.25">
      <c r="A62" s="334"/>
      <c r="B62" s="335"/>
      <c r="C62" s="785" t="s">
        <v>195</v>
      </c>
      <c r="D62" s="785"/>
      <c r="E62" s="785"/>
      <c r="F62" s="786"/>
      <c r="G62" s="828" t="s">
        <v>196</v>
      </c>
      <c r="H62" s="829"/>
      <c r="I62" s="829"/>
      <c r="J62" s="829"/>
      <c r="K62" s="646"/>
    </row>
    <row r="63" spans="1:16" s="218" customFormat="1" ht="33.75" customHeight="1" x14ac:dyDescent="0.2">
      <c r="A63" s="334"/>
      <c r="B63" s="248" t="s">
        <v>192</v>
      </c>
      <c r="C63" s="248" t="s">
        <v>457</v>
      </c>
      <c r="D63" s="225" t="s">
        <v>318</v>
      </c>
      <c r="E63" s="225" t="s">
        <v>319</v>
      </c>
      <c r="F63" s="249" t="s">
        <v>4</v>
      </c>
      <c r="G63" s="248" t="s">
        <v>457</v>
      </c>
      <c r="H63" s="225" t="s">
        <v>318</v>
      </c>
      <c r="I63" s="225" t="s">
        <v>319</v>
      </c>
      <c r="J63" s="329" t="s">
        <v>4</v>
      </c>
      <c r="L63" s="333"/>
      <c r="M63" s="333"/>
      <c r="N63" s="333"/>
      <c r="O63" s="333"/>
      <c r="P63" s="333"/>
    </row>
    <row r="64" spans="1:16" s="218" customFormat="1" ht="15" customHeight="1" x14ac:dyDescent="0.2">
      <c r="A64" s="385" t="s">
        <v>192</v>
      </c>
      <c r="B64" s="227" t="s">
        <v>32</v>
      </c>
      <c r="C64" s="407" t="s">
        <v>219</v>
      </c>
      <c r="D64" s="408" t="s">
        <v>219</v>
      </c>
      <c r="E64" s="408" t="s">
        <v>219</v>
      </c>
      <c r="F64" s="409" t="s">
        <v>219</v>
      </c>
      <c r="G64" s="651"/>
      <c r="H64" s="652"/>
      <c r="I64" s="653"/>
      <c r="J64" s="654"/>
      <c r="L64" s="333"/>
      <c r="M64" s="333"/>
      <c r="N64" s="333"/>
      <c r="O64" s="333"/>
      <c r="P64" s="333"/>
    </row>
    <row r="65" spans="1:16" s="218" customFormat="1" ht="15" customHeight="1" x14ac:dyDescent="0.2">
      <c r="A65" s="382"/>
      <c r="B65" s="234" t="s">
        <v>27</v>
      </c>
      <c r="C65" s="410" t="s">
        <v>219</v>
      </c>
      <c r="D65" s="411" t="s">
        <v>219</v>
      </c>
      <c r="E65" s="411" t="s">
        <v>219</v>
      </c>
      <c r="F65" s="412" t="s">
        <v>219</v>
      </c>
      <c r="G65" s="655">
        <v>2</v>
      </c>
      <c r="H65" s="656">
        <v>32</v>
      </c>
      <c r="I65" s="657"/>
      <c r="J65" s="658">
        <v>34</v>
      </c>
      <c r="L65" s="387"/>
      <c r="M65" s="387"/>
      <c r="N65" s="387"/>
      <c r="O65" s="387"/>
      <c r="P65" s="333"/>
    </row>
    <row r="66" spans="1:16" s="218" customFormat="1" ht="15" customHeight="1" x14ac:dyDescent="0.2">
      <c r="A66" s="382"/>
      <c r="B66" s="234" t="s">
        <v>34</v>
      </c>
      <c r="C66" s="410" t="s">
        <v>219</v>
      </c>
      <c r="D66" s="411" t="s">
        <v>219</v>
      </c>
      <c r="E66" s="411" t="s">
        <v>219</v>
      </c>
      <c r="F66" s="412" t="s">
        <v>219</v>
      </c>
      <c r="G66" s="655"/>
      <c r="H66" s="256"/>
      <c r="I66" s="659"/>
      <c r="J66" s="660"/>
      <c r="L66" s="333"/>
      <c r="M66" s="333"/>
      <c r="N66" s="333"/>
      <c r="O66" s="333"/>
      <c r="P66" s="333"/>
    </row>
    <row r="67" spans="1:16" s="218" customFormat="1" ht="15" customHeight="1" x14ac:dyDescent="0.2">
      <c r="A67" s="382"/>
      <c r="B67" s="234" t="s">
        <v>29</v>
      </c>
      <c r="C67" s="410" t="s">
        <v>219</v>
      </c>
      <c r="D67" s="411" t="s">
        <v>219</v>
      </c>
      <c r="E67" s="411" t="s">
        <v>219</v>
      </c>
      <c r="F67" s="412" t="s">
        <v>219</v>
      </c>
      <c r="G67" s="655"/>
      <c r="H67" s="256"/>
      <c r="I67" s="256"/>
      <c r="J67" s="660"/>
      <c r="L67" s="333"/>
      <c r="M67" s="333"/>
      <c r="N67" s="333"/>
      <c r="O67" s="333"/>
      <c r="P67" s="333"/>
    </row>
    <row r="68" spans="1:16" s="218" customFormat="1" ht="15" customHeight="1" x14ac:dyDescent="0.2">
      <c r="A68" s="382"/>
      <c r="B68" s="234" t="s">
        <v>33</v>
      </c>
      <c r="C68" s="410" t="s">
        <v>219</v>
      </c>
      <c r="D68" s="411" t="s">
        <v>219</v>
      </c>
      <c r="E68" s="411" t="s">
        <v>219</v>
      </c>
      <c r="F68" s="412" t="s">
        <v>219</v>
      </c>
      <c r="G68" s="655"/>
      <c r="H68" s="256"/>
      <c r="I68" s="256"/>
      <c r="J68" s="660"/>
      <c r="L68" s="333"/>
      <c r="M68" s="333"/>
      <c r="N68" s="333"/>
      <c r="O68" s="333"/>
      <c r="P68" s="333"/>
    </row>
    <row r="69" spans="1:16" s="218" customFormat="1" ht="15" customHeight="1" x14ac:dyDescent="0.2">
      <c r="A69" s="382"/>
      <c r="B69" s="234" t="s">
        <v>28</v>
      </c>
      <c r="C69" s="410" t="s">
        <v>219</v>
      </c>
      <c r="D69" s="413" t="s">
        <v>219</v>
      </c>
      <c r="E69" s="411" t="s">
        <v>219</v>
      </c>
      <c r="F69" s="412" t="s">
        <v>219</v>
      </c>
      <c r="G69" s="655"/>
      <c r="H69" s="256"/>
      <c r="I69" s="256"/>
      <c r="J69" s="660"/>
      <c r="L69" s="333"/>
      <c r="M69" s="333"/>
      <c r="N69" s="333"/>
      <c r="O69" s="333"/>
      <c r="P69" s="333"/>
    </row>
    <row r="70" spans="1:16" s="218" customFormat="1" ht="15" customHeight="1" x14ac:dyDescent="0.2">
      <c r="A70" s="382"/>
      <c r="B70" s="234" t="s">
        <v>31</v>
      </c>
      <c r="C70" s="410" t="s">
        <v>219</v>
      </c>
      <c r="D70" s="411" t="s">
        <v>219</v>
      </c>
      <c r="E70" s="411" t="s">
        <v>219</v>
      </c>
      <c r="F70" s="412" t="s">
        <v>219</v>
      </c>
      <c r="G70" s="655"/>
      <c r="H70" s="256"/>
      <c r="I70" s="256"/>
      <c r="J70" s="660"/>
      <c r="L70" s="333"/>
      <c r="M70" s="333"/>
      <c r="N70" s="333"/>
      <c r="O70" s="333"/>
      <c r="P70" s="333"/>
    </row>
    <row r="71" spans="1:16" s="218" customFormat="1" ht="15" customHeight="1" x14ac:dyDescent="0.2">
      <c r="A71" s="386"/>
      <c r="B71" s="240" t="s">
        <v>30</v>
      </c>
      <c r="C71" s="414" t="s">
        <v>219</v>
      </c>
      <c r="D71" s="415" t="s">
        <v>219</v>
      </c>
      <c r="E71" s="415" t="s">
        <v>219</v>
      </c>
      <c r="F71" s="416" t="s">
        <v>219</v>
      </c>
      <c r="G71" s="661"/>
      <c r="H71" s="257"/>
      <c r="I71" s="257"/>
      <c r="J71" s="662"/>
      <c r="L71" s="333"/>
      <c r="M71" s="333"/>
      <c r="N71" s="333"/>
      <c r="O71" s="333"/>
      <c r="P71" s="333"/>
    </row>
    <row r="72" spans="1:16" s="218" customFormat="1" ht="12" x14ac:dyDescent="0.2">
      <c r="A72" s="373"/>
      <c r="B72" s="368" t="s">
        <v>4</v>
      </c>
      <c r="C72" s="413" t="s">
        <v>219</v>
      </c>
      <c r="D72" s="413" t="s">
        <v>219</v>
      </c>
      <c r="E72" s="413" t="s">
        <v>219</v>
      </c>
      <c r="F72" s="413" t="s">
        <v>219</v>
      </c>
      <c r="G72" s="663">
        <v>2</v>
      </c>
      <c r="H72" s="664">
        <v>32</v>
      </c>
      <c r="I72" s="664"/>
      <c r="J72" s="664">
        <v>34</v>
      </c>
      <c r="L72" s="373"/>
      <c r="M72" s="373"/>
      <c r="N72" s="373"/>
      <c r="O72" s="387"/>
      <c r="P72" s="333"/>
    </row>
    <row r="73" spans="1:16" s="218" customFormat="1" ht="12" x14ac:dyDescent="0.2">
      <c r="A73" s="368"/>
      <c r="B73" s="368"/>
      <c r="C73" s="368"/>
      <c r="D73" s="368"/>
      <c r="E73" s="368"/>
      <c r="F73" s="368"/>
      <c r="G73" s="368"/>
      <c r="H73" s="368"/>
      <c r="I73" s="368"/>
      <c r="J73" s="368"/>
      <c r="L73" s="333"/>
      <c r="M73" s="333"/>
      <c r="N73" s="333"/>
      <c r="O73" s="333"/>
      <c r="P73" s="333"/>
    </row>
    <row r="74" spans="1:16" s="218" customFormat="1" ht="21" customHeight="1" x14ac:dyDescent="0.2">
      <c r="A74" s="370" t="s">
        <v>476</v>
      </c>
      <c r="B74" s="371"/>
      <c r="C74" s="371"/>
      <c r="D74" s="371"/>
      <c r="E74" s="371"/>
      <c r="F74" s="371"/>
      <c r="G74" s="371"/>
      <c r="H74" s="371"/>
      <c r="I74" s="371"/>
      <c r="J74" s="371"/>
      <c r="K74" s="372"/>
      <c r="L74" s="333"/>
      <c r="M74" s="333"/>
      <c r="N74" s="333"/>
      <c r="O74" s="333"/>
      <c r="P74" s="333"/>
    </row>
    <row r="75" spans="1:16" s="218" customFormat="1" ht="15.95" customHeight="1" x14ac:dyDescent="0.25">
      <c r="A75" s="334"/>
      <c r="B75" s="335"/>
      <c r="C75" s="785" t="s">
        <v>195</v>
      </c>
      <c r="D75" s="785"/>
      <c r="E75" s="785"/>
      <c r="F75" s="786"/>
      <c r="G75" s="828" t="s">
        <v>196</v>
      </c>
      <c r="H75" s="829"/>
      <c r="I75" s="829"/>
      <c r="J75" s="829"/>
      <c r="K75" s="646"/>
    </row>
    <row r="76" spans="1:16" s="218" customFormat="1" ht="33.75" customHeight="1" x14ac:dyDescent="0.2">
      <c r="A76" s="334"/>
      <c r="B76" s="248" t="s">
        <v>192</v>
      </c>
      <c r="C76" s="248" t="s">
        <v>457</v>
      </c>
      <c r="D76" s="225" t="s">
        <v>318</v>
      </c>
      <c r="E76" s="225" t="s">
        <v>319</v>
      </c>
      <c r="F76" s="668" t="s">
        <v>4</v>
      </c>
      <c r="G76" s="669" t="s">
        <v>457</v>
      </c>
      <c r="H76" s="225" t="s">
        <v>318</v>
      </c>
      <c r="I76" s="225" t="s">
        <v>319</v>
      </c>
      <c r="J76" s="329" t="s">
        <v>4</v>
      </c>
    </row>
    <row r="77" spans="1:16" s="218" customFormat="1" ht="15" customHeight="1" x14ac:dyDescent="0.2">
      <c r="A77" s="385" t="s">
        <v>192</v>
      </c>
      <c r="B77" s="227" t="s">
        <v>32</v>
      </c>
      <c r="C77" s="260">
        <v>3563</v>
      </c>
      <c r="D77" s="261">
        <v>24529</v>
      </c>
      <c r="E77" s="261">
        <v>1252228</v>
      </c>
      <c r="F77" s="665">
        <f t="shared" ref="F77:F85" si="5">SUM(C77:E77)</f>
        <v>1280320</v>
      </c>
      <c r="G77" s="671">
        <f>G8+G22+G36+G50+G64</f>
        <v>12</v>
      </c>
      <c r="H77" s="672">
        <f t="shared" ref="H77:J78" si="6">H8+H22+H36+H50+H64</f>
        <v>0</v>
      </c>
      <c r="I77" s="672">
        <f>I8+I22+I36+I50+I64</f>
        <v>300</v>
      </c>
      <c r="J77" s="672">
        <f t="shared" si="6"/>
        <v>312</v>
      </c>
    </row>
    <row r="78" spans="1:16" s="218" customFormat="1" ht="15" customHeight="1" x14ac:dyDescent="0.2">
      <c r="A78" s="382"/>
      <c r="B78" s="234" t="s">
        <v>27</v>
      </c>
      <c r="C78" s="262">
        <v>41753</v>
      </c>
      <c r="D78" s="263">
        <v>813990</v>
      </c>
      <c r="E78" s="263">
        <v>1625744.0000000002</v>
      </c>
      <c r="F78" s="419">
        <f t="shared" si="5"/>
        <v>2481487</v>
      </c>
      <c r="G78" s="670">
        <f>G9+G23+G37+G51+G65</f>
        <v>7</v>
      </c>
      <c r="H78" s="667">
        <f t="shared" si="6"/>
        <v>172</v>
      </c>
      <c r="I78" s="667">
        <f>I9+I23+I37+I51+I65</f>
        <v>0</v>
      </c>
      <c r="J78" s="667">
        <f t="shared" si="6"/>
        <v>179</v>
      </c>
    </row>
    <row r="79" spans="1:16" s="218" customFormat="1" ht="15" customHeight="1" x14ac:dyDescent="0.2">
      <c r="A79" s="382"/>
      <c r="B79" s="234" t="s">
        <v>34</v>
      </c>
      <c r="C79" s="262">
        <v>1912</v>
      </c>
      <c r="D79" s="263">
        <v>28191</v>
      </c>
      <c r="E79" s="263">
        <v>157706</v>
      </c>
      <c r="F79" s="419">
        <f t="shared" si="5"/>
        <v>187809</v>
      </c>
      <c r="G79" s="670">
        <f t="shared" ref="G79:J79" si="7">G10+G24+G38+G52+G66</f>
        <v>2</v>
      </c>
      <c r="H79" s="667">
        <f t="shared" si="7"/>
        <v>100</v>
      </c>
      <c r="I79" s="667">
        <f t="shared" si="7"/>
        <v>0</v>
      </c>
      <c r="J79" s="667">
        <f t="shared" si="7"/>
        <v>102</v>
      </c>
    </row>
    <row r="80" spans="1:16" s="218" customFormat="1" ht="15" customHeight="1" x14ac:dyDescent="0.2">
      <c r="A80" s="382"/>
      <c r="B80" s="234" t="s">
        <v>29</v>
      </c>
      <c r="C80" s="262">
        <v>2587</v>
      </c>
      <c r="D80" s="263">
        <v>212126</v>
      </c>
      <c r="E80" s="263">
        <v>22284</v>
      </c>
      <c r="F80" s="419">
        <f t="shared" si="5"/>
        <v>236997</v>
      </c>
      <c r="G80" s="670">
        <f t="shared" ref="G80:J80" si="8">G11+G25+G39+G53+G67</f>
        <v>35</v>
      </c>
      <c r="H80" s="667">
        <f t="shared" si="8"/>
        <v>330</v>
      </c>
      <c r="I80" s="667">
        <f t="shared" si="8"/>
        <v>0</v>
      </c>
      <c r="J80" s="667">
        <f t="shared" si="8"/>
        <v>365</v>
      </c>
      <c r="K80" s="644"/>
    </row>
    <row r="81" spans="1:11" s="218" customFormat="1" ht="15" customHeight="1" x14ac:dyDescent="0.2">
      <c r="A81" s="382"/>
      <c r="B81" s="234" t="s">
        <v>33</v>
      </c>
      <c r="C81" s="262">
        <v>1847</v>
      </c>
      <c r="D81" s="263">
        <v>28097</v>
      </c>
      <c r="E81" s="263">
        <v>152920</v>
      </c>
      <c r="F81" s="419">
        <f t="shared" si="5"/>
        <v>182864</v>
      </c>
      <c r="G81" s="670">
        <f t="shared" ref="G81:J81" si="9">G12+G26+G40+G54+G68</f>
        <v>0</v>
      </c>
      <c r="H81" s="667">
        <f t="shared" si="9"/>
        <v>0</v>
      </c>
      <c r="I81" s="667">
        <f t="shared" si="9"/>
        <v>0</v>
      </c>
      <c r="J81" s="667">
        <f t="shared" si="9"/>
        <v>0</v>
      </c>
      <c r="K81" s="644"/>
    </row>
    <row r="82" spans="1:11" s="218" customFormat="1" ht="15" customHeight="1" x14ac:dyDescent="0.2">
      <c r="A82" s="382"/>
      <c r="B82" s="234" t="s">
        <v>28</v>
      </c>
      <c r="C82" s="262">
        <v>3742</v>
      </c>
      <c r="D82" s="263">
        <v>96924</v>
      </c>
      <c r="E82" s="263">
        <v>183023</v>
      </c>
      <c r="F82" s="419">
        <f t="shared" si="5"/>
        <v>283689</v>
      </c>
      <c r="G82" s="670">
        <f t="shared" ref="G82:J82" si="10">G13+G27+G41+G55+G69</f>
        <v>0</v>
      </c>
      <c r="H82" s="667">
        <f t="shared" si="10"/>
        <v>0</v>
      </c>
      <c r="I82" s="667">
        <f t="shared" si="10"/>
        <v>0</v>
      </c>
      <c r="J82" s="667">
        <f t="shared" si="10"/>
        <v>0</v>
      </c>
      <c r="K82" s="644"/>
    </row>
    <row r="83" spans="1:11" s="218" customFormat="1" ht="15" customHeight="1" x14ac:dyDescent="0.2">
      <c r="A83" s="382"/>
      <c r="B83" s="234" t="s">
        <v>31</v>
      </c>
      <c r="C83" s="262">
        <v>4258</v>
      </c>
      <c r="D83" s="263">
        <v>19554</v>
      </c>
      <c r="E83" s="263">
        <v>139396</v>
      </c>
      <c r="F83" s="419">
        <f t="shared" si="5"/>
        <v>163208</v>
      </c>
      <c r="G83" s="670">
        <f t="shared" ref="G83:J83" si="11">G14+G28+G42+G56+G70</f>
        <v>0</v>
      </c>
      <c r="H83" s="667">
        <f t="shared" si="11"/>
        <v>0</v>
      </c>
      <c r="I83" s="667">
        <f t="shared" si="11"/>
        <v>0</v>
      </c>
      <c r="J83" s="667">
        <f t="shared" si="11"/>
        <v>0</v>
      </c>
      <c r="K83" s="644"/>
    </row>
    <row r="84" spans="1:11" s="218" customFormat="1" ht="15" customHeight="1" x14ac:dyDescent="0.2">
      <c r="A84" s="386"/>
      <c r="B84" s="240" t="s">
        <v>30</v>
      </c>
      <c r="C84" s="264">
        <v>8238</v>
      </c>
      <c r="D84" s="265">
        <v>239330</v>
      </c>
      <c r="E84" s="265">
        <v>372250</v>
      </c>
      <c r="F84" s="666">
        <f t="shared" si="5"/>
        <v>619818</v>
      </c>
      <c r="G84" s="670">
        <f t="shared" ref="G84:J84" si="12">G15+G29+G43+G57+G71</f>
        <v>3</v>
      </c>
      <c r="H84" s="667">
        <f t="shared" si="12"/>
        <v>120</v>
      </c>
      <c r="I84" s="667">
        <f t="shared" si="12"/>
        <v>0</v>
      </c>
      <c r="J84" s="667">
        <f t="shared" si="12"/>
        <v>123</v>
      </c>
    </row>
    <row r="85" spans="1:11" s="218" customFormat="1" ht="17.100000000000001" customHeight="1" x14ac:dyDescent="0.2">
      <c r="A85" s="266"/>
      <c r="B85" s="368" t="s">
        <v>4</v>
      </c>
      <c r="C85" s="368">
        <f>SUM(C77:C84)</f>
        <v>67900</v>
      </c>
      <c r="D85" s="368">
        <f>SUM(D77:D84)</f>
        <v>1462741</v>
      </c>
      <c r="E85" s="368">
        <f>SUM(E77:E84)</f>
        <v>3905551</v>
      </c>
      <c r="F85" s="368">
        <f t="shared" si="5"/>
        <v>5436192</v>
      </c>
      <c r="G85" s="671">
        <f t="shared" ref="G85:J85" si="13">G16+G30+G44+G58+G72</f>
        <v>59</v>
      </c>
      <c r="H85" s="672">
        <f t="shared" si="13"/>
        <v>722</v>
      </c>
      <c r="I85" s="672">
        <f t="shared" si="13"/>
        <v>300</v>
      </c>
      <c r="J85" s="672">
        <f t="shared" si="13"/>
        <v>1081</v>
      </c>
    </row>
    <row r="86" spans="1:11" s="81" customFormat="1" ht="12" x14ac:dyDescent="0.2">
      <c r="A86" s="115"/>
      <c r="B86" s="115"/>
      <c r="C86" s="115"/>
      <c r="D86" s="115"/>
      <c r="E86" s="115"/>
      <c r="F86" s="115"/>
      <c r="G86" s="115"/>
      <c r="H86" s="115"/>
    </row>
    <row r="87" spans="1:11" s="81" customFormat="1" ht="21" customHeight="1" x14ac:dyDescent="0.2">
      <c r="A87" s="794" t="s">
        <v>477</v>
      </c>
      <c r="B87" s="795"/>
      <c r="C87" s="795"/>
      <c r="D87" s="795"/>
      <c r="E87" s="795"/>
      <c r="F87" s="796"/>
      <c r="H87" s="115"/>
      <c r="I87" s="115"/>
      <c r="J87" s="115"/>
    </row>
    <row r="88" spans="1:11" s="81" customFormat="1" ht="15.95" customHeight="1" x14ac:dyDescent="0.2">
      <c r="A88" s="797"/>
      <c r="B88" s="798"/>
      <c r="C88" s="259"/>
      <c r="D88" s="267"/>
      <c r="E88" s="115"/>
      <c r="F88" s="115"/>
      <c r="G88" s="115"/>
      <c r="H88" s="115"/>
      <c r="I88" s="115"/>
      <c r="J88" s="115"/>
    </row>
    <row r="89" spans="1:11" s="81" customFormat="1" ht="15.95" customHeight="1" x14ac:dyDescent="0.2">
      <c r="A89" s="799"/>
      <c r="B89" s="800"/>
      <c r="C89" s="268" t="s">
        <v>35</v>
      </c>
      <c r="D89" s="269" t="s">
        <v>328</v>
      </c>
      <c r="E89" s="115"/>
      <c r="F89" s="115"/>
      <c r="G89" s="115"/>
      <c r="H89" s="115"/>
      <c r="I89" s="115"/>
      <c r="J89" s="115"/>
    </row>
    <row r="90" spans="1:11" s="81" customFormat="1" ht="15" customHeight="1" x14ac:dyDescent="0.2">
      <c r="A90" s="789" t="s">
        <v>192</v>
      </c>
      <c r="B90" s="227" t="s">
        <v>32</v>
      </c>
      <c r="C90" s="270">
        <v>4</v>
      </c>
      <c r="D90" s="271">
        <v>10456</v>
      </c>
      <c r="E90" s="115"/>
      <c r="F90" s="115"/>
      <c r="G90" s="115"/>
      <c r="H90" s="115"/>
      <c r="I90" s="115"/>
      <c r="J90" s="115"/>
    </row>
    <row r="91" spans="1:11" s="81" customFormat="1" ht="15" customHeight="1" x14ac:dyDescent="0.2">
      <c r="A91" s="790"/>
      <c r="B91" s="234" t="s">
        <v>27</v>
      </c>
      <c r="C91" s="272">
        <v>18</v>
      </c>
      <c r="D91" s="273">
        <v>71174</v>
      </c>
      <c r="E91" s="115"/>
      <c r="F91" s="115"/>
      <c r="G91" s="115"/>
      <c r="H91" s="115"/>
      <c r="I91" s="115"/>
      <c r="J91" s="115"/>
    </row>
    <row r="92" spans="1:11" s="81" customFormat="1" ht="15" customHeight="1" x14ac:dyDescent="0.2">
      <c r="A92" s="790"/>
      <c r="B92" s="234" t="s">
        <v>34</v>
      </c>
      <c r="C92" s="272">
        <v>4</v>
      </c>
      <c r="D92" s="273">
        <v>13095</v>
      </c>
      <c r="E92" s="115"/>
      <c r="F92" s="115"/>
      <c r="G92" s="115"/>
      <c r="H92" s="115"/>
      <c r="I92" s="115"/>
      <c r="J92" s="115"/>
    </row>
    <row r="93" spans="1:11" s="81" customFormat="1" ht="15" customHeight="1" x14ac:dyDescent="0.2">
      <c r="A93" s="790"/>
      <c r="B93" s="234" t="s">
        <v>29</v>
      </c>
      <c r="C93" s="272">
        <v>7</v>
      </c>
      <c r="D93" s="273">
        <v>8605</v>
      </c>
      <c r="E93" s="115"/>
      <c r="F93" s="115"/>
      <c r="G93" s="115"/>
      <c r="H93" s="115"/>
      <c r="I93" s="115"/>
      <c r="J93" s="115"/>
    </row>
    <row r="94" spans="1:11" s="81" customFormat="1" ht="15" customHeight="1" x14ac:dyDescent="0.2">
      <c r="A94" s="790"/>
      <c r="B94" s="234" t="s">
        <v>33</v>
      </c>
      <c r="C94" s="272">
        <v>2</v>
      </c>
      <c r="D94" s="273">
        <v>1351</v>
      </c>
      <c r="E94" s="115"/>
      <c r="F94" s="115"/>
      <c r="G94" s="115"/>
      <c r="H94" s="115"/>
      <c r="I94" s="115"/>
      <c r="J94" s="115"/>
    </row>
    <row r="95" spans="1:11" s="81" customFormat="1" ht="15" customHeight="1" x14ac:dyDescent="0.2">
      <c r="A95" s="790"/>
      <c r="B95" s="234" t="s">
        <v>28</v>
      </c>
      <c r="C95" s="272">
        <v>4</v>
      </c>
      <c r="D95" s="273">
        <v>8886</v>
      </c>
      <c r="E95" s="115"/>
      <c r="F95" s="115"/>
      <c r="G95" s="115"/>
      <c r="H95" s="115"/>
      <c r="I95" s="115"/>
      <c r="J95" s="115"/>
    </row>
    <row r="96" spans="1:11" s="81" customFormat="1" ht="15" customHeight="1" x14ac:dyDescent="0.2">
      <c r="A96" s="790"/>
      <c r="B96" s="234" t="s">
        <v>31</v>
      </c>
      <c r="C96" s="272">
        <v>4</v>
      </c>
      <c r="D96" s="273">
        <v>519</v>
      </c>
      <c r="E96" s="115"/>
      <c r="F96" s="115"/>
      <c r="G96" s="115"/>
      <c r="H96" s="115"/>
      <c r="I96" s="115"/>
      <c r="J96" s="115"/>
    </row>
    <row r="97" spans="1:10" s="81" customFormat="1" ht="15" customHeight="1" x14ac:dyDescent="0.2">
      <c r="A97" s="791"/>
      <c r="B97" s="240" t="s">
        <v>30</v>
      </c>
      <c r="C97" s="274">
        <v>9</v>
      </c>
      <c r="D97" s="275">
        <v>2637</v>
      </c>
      <c r="E97" s="115"/>
      <c r="F97" s="115"/>
      <c r="G97" s="115"/>
      <c r="H97" s="115"/>
    </row>
    <row r="98" spans="1:10" s="81" customFormat="1" ht="12" x14ac:dyDescent="0.2">
      <c r="B98" s="81" t="s">
        <v>4</v>
      </c>
      <c r="C98" s="273">
        <f>SUM(C90:C97)</f>
        <v>52</v>
      </c>
      <c r="D98" s="273">
        <f>SUM(D90:D97)</f>
        <v>116723</v>
      </c>
    </row>
    <row r="99" spans="1:10" s="81" customFormat="1" ht="12" x14ac:dyDescent="0.2"/>
    <row r="100" spans="1:10" s="81" customFormat="1" ht="21" customHeight="1" x14ac:dyDescent="0.2">
      <c r="A100" s="801" t="s">
        <v>478</v>
      </c>
      <c r="B100" s="802"/>
      <c r="C100" s="802"/>
      <c r="D100" s="802"/>
      <c r="E100" s="802"/>
      <c r="F100" s="802"/>
      <c r="G100" s="802"/>
      <c r="H100" s="802"/>
      <c r="I100" s="802"/>
      <c r="J100" s="803"/>
    </row>
    <row r="101" spans="1:10" s="81" customFormat="1" ht="29.1" customHeight="1" x14ac:dyDescent="0.2">
      <c r="A101" s="792"/>
      <c r="B101" s="793"/>
      <c r="C101" s="225" t="s">
        <v>457</v>
      </c>
      <c r="D101" s="225" t="s">
        <v>458</v>
      </c>
      <c r="E101" s="225" t="s">
        <v>459</v>
      </c>
      <c r="F101" s="374"/>
      <c r="G101" s="115"/>
      <c r="H101" s="115"/>
    </row>
    <row r="102" spans="1:10" s="81" customFormat="1" ht="15" customHeight="1" x14ac:dyDescent="0.2">
      <c r="A102" s="789" t="s">
        <v>192</v>
      </c>
      <c r="B102" s="227" t="s">
        <v>32</v>
      </c>
      <c r="C102" s="263" t="s">
        <v>219</v>
      </c>
      <c r="D102" s="263" t="s">
        <v>219</v>
      </c>
      <c r="E102" s="263" t="s">
        <v>219</v>
      </c>
      <c r="F102" s="115"/>
      <c r="G102" s="115"/>
      <c r="H102" s="115"/>
    </row>
    <row r="103" spans="1:10" s="81" customFormat="1" ht="15" customHeight="1" x14ac:dyDescent="0.2">
      <c r="A103" s="790"/>
      <c r="B103" s="234" t="s">
        <v>27</v>
      </c>
      <c r="C103" s="236">
        <v>1542</v>
      </c>
      <c r="D103" s="236">
        <v>1000000</v>
      </c>
      <c r="E103" s="273">
        <v>40000</v>
      </c>
      <c r="F103" s="115"/>
      <c r="G103" s="115"/>
      <c r="H103" s="115"/>
    </row>
    <row r="104" spans="1:10" s="81" customFormat="1" ht="15" customHeight="1" x14ac:dyDescent="0.2">
      <c r="A104" s="790"/>
      <c r="B104" s="234" t="s">
        <v>34</v>
      </c>
      <c r="C104" s="263" t="s">
        <v>219</v>
      </c>
      <c r="D104" s="263" t="s">
        <v>219</v>
      </c>
      <c r="E104" s="263" t="s">
        <v>219</v>
      </c>
      <c r="F104" s="115"/>
      <c r="G104" s="115"/>
      <c r="H104" s="115"/>
    </row>
    <row r="105" spans="1:10" s="81" customFormat="1" ht="15" customHeight="1" x14ac:dyDescent="0.2">
      <c r="A105" s="790"/>
      <c r="B105" s="234" t="s">
        <v>29</v>
      </c>
      <c r="C105" s="236">
        <v>2</v>
      </c>
      <c r="D105" s="263" t="s">
        <v>219</v>
      </c>
      <c r="E105" s="273">
        <v>150000</v>
      </c>
      <c r="F105" s="115"/>
      <c r="G105" s="115"/>
      <c r="H105" s="115"/>
    </row>
    <row r="106" spans="1:10" s="81" customFormat="1" ht="15" customHeight="1" x14ac:dyDescent="0.2">
      <c r="A106" s="790"/>
      <c r="B106" s="234" t="s">
        <v>33</v>
      </c>
      <c r="C106" s="263" t="s">
        <v>219</v>
      </c>
      <c r="D106" s="263" t="s">
        <v>219</v>
      </c>
      <c r="E106" s="263" t="s">
        <v>219</v>
      </c>
      <c r="F106" s="115"/>
      <c r="G106" s="115"/>
      <c r="H106" s="115"/>
    </row>
    <row r="107" spans="1:10" s="81" customFormat="1" ht="15" customHeight="1" x14ac:dyDescent="0.2">
      <c r="A107" s="790"/>
      <c r="B107" s="234" t="s">
        <v>28</v>
      </c>
      <c r="C107" s="236">
        <v>4</v>
      </c>
      <c r="D107" s="263" t="s">
        <v>219</v>
      </c>
      <c r="E107" s="273">
        <v>5775000</v>
      </c>
      <c r="F107" s="115"/>
      <c r="G107" s="115"/>
      <c r="H107" s="115"/>
    </row>
    <row r="108" spans="1:10" s="81" customFormat="1" ht="15" customHeight="1" x14ac:dyDescent="0.2">
      <c r="A108" s="790"/>
      <c r="B108" s="234" t="s">
        <v>31</v>
      </c>
      <c r="C108" s="236">
        <v>6</v>
      </c>
      <c r="D108" s="263" t="s">
        <v>219</v>
      </c>
      <c r="E108" s="273">
        <v>1500000</v>
      </c>
      <c r="F108" s="115"/>
      <c r="G108" s="115"/>
      <c r="H108" s="115"/>
    </row>
    <row r="109" spans="1:10" s="81" customFormat="1" ht="15" customHeight="1" x14ac:dyDescent="0.2">
      <c r="A109" s="791"/>
      <c r="B109" s="240" t="s">
        <v>30</v>
      </c>
      <c r="C109" s="242">
        <v>1</v>
      </c>
      <c r="D109" s="263" t="s">
        <v>219</v>
      </c>
      <c r="E109" s="263" t="s">
        <v>219</v>
      </c>
      <c r="F109" s="115"/>
      <c r="G109" s="115"/>
      <c r="H109" s="115"/>
    </row>
    <row r="110" spans="1:10" s="81" customFormat="1" ht="12" x14ac:dyDescent="0.2">
      <c r="A110" s="115"/>
      <c r="B110" s="115" t="s">
        <v>4</v>
      </c>
      <c r="C110" s="115">
        <f>SUM(C103:C109)</f>
        <v>1555</v>
      </c>
      <c r="D110" s="115">
        <f>SUM(D103:D109)</f>
        <v>1000000</v>
      </c>
      <c r="E110" s="115">
        <f>SUM(E103:E109)</f>
        <v>7465000</v>
      </c>
      <c r="F110" s="115"/>
      <c r="G110" s="115"/>
      <c r="H110" s="115"/>
      <c r="I110" s="115"/>
    </row>
    <row r="111" spans="1:10" s="81" customFormat="1" ht="12" x14ac:dyDescent="0.2">
      <c r="A111" s="115"/>
      <c r="B111" s="115"/>
      <c r="C111" s="115"/>
      <c r="D111" s="115"/>
      <c r="E111" s="115"/>
      <c r="F111" s="115"/>
      <c r="G111" s="115"/>
      <c r="H111" s="115"/>
      <c r="I111" s="115"/>
    </row>
    <row r="112" spans="1:10" s="81" customFormat="1" ht="12" x14ac:dyDescent="0.2">
      <c r="A112" s="115"/>
      <c r="B112" s="115"/>
      <c r="C112" s="115"/>
      <c r="D112" s="115"/>
      <c r="E112" s="115"/>
      <c r="F112" s="115"/>
      <c r="G112" s="115"/>
      <c r="H112" s="115"/>
      <c r="I112" s="115"/>
      <c r="J112" s="115"/>
    </row>
    <row r="113" spans="1:10" s="81" customFormat="1" ht="21" customHeight="1" x14ac:dyDescent="0.2">
      <c r="A113" s="794" t="s">
        <v>479</v>
      </c>
      <c r="B113" s="795"/>
      <c r="C113" s="795"/>
      <c r="D113" s="795"/>
      <c r="E113" s="795"/>
      <c r="F113" s="795"/>
      <c r="G113" s="795"/>
      <c r="H113" s="795"/>
      <c r="I113" s="795"/>
      <c r="J113" s="796"/>
    </row>
    <row r="114" spans="1:10" s="81" customFormat="1" ht="29.1" customHeight="1" x14ac:dyDescent="0.2">
      <c r="A114" s="792"/>
      <c r="B114" s="793"/>
      <c r="C114" s="225" t="s">
        <v>457</v>
      </c>
      <c r="D114" s="225" t="s">
        <v>458</v>
      </c>
      <c r="E114" s="225" t="s">
        <v>459</v>
      </c>
      <c r="F114" s="276"/>
      <c r="G114" s="277"/>
      <c r="H114" s="115"/>
      <c r="I114" s="115"/>
    </row>
    <row r="115" spans="1:10" s="81" customFormat="1" ht="15" customHeight="1" x14ac:dyDescent="0.2">
      <c r="A115" s="789" t="s">
        <v>192</v>
      </c>
      <c r="B115" s="227" t="s">
        <v>32</v>
      </c>
      <c r="C115" s="263" t="s">
        <v>219</v>
      </c>
      <c r="D115" s="263" t="s">
        <v>219</v>
      </c>
      <c r="E115" s="263" t="s">
        <v>219</v>
      </c>
      <c r="F115" s="115"/>
      <c r="G115" s="115"/>
      <c r="H115" s="115"/>
    </row>
    <row r="116" spans="1:10" s="81" customFormat="1" ht="15" customHeight="1" x14ac:dyDescent="0.2">
      <c r="A116" s="790"/>
      <c r="B116" s="234" t="s">
        <v>27</v>
      </c>
      <c r="C116" s="236">
        <v>22</v>
      </c>
      <c r="D116" s="263" t="s">
        <v>219</v>
      </c>
      <c r="E116" s="273">
        <v>1756869</v>
      </c>
      <c r="F116" s="115"/>
      <c r="G116" s="115"/>
      <c r="H116" s="115"/>
    </row>
    <row r="117" spans="1:10" s="81" customFormat="1" ht="15" customHeight="1" x14ac:dyDescent="0.2">
      <c r="A117" s="790"/>
      <c r="B117" s="234" t="s">
        <v>34</v>
      </c>
      <c r="C117" s="236">
        <v>3</v>
      </c>
      <c r="D117" s="263" t="s">
        <v>219</v>
      </c>
      <c r="E117" s="273">
        <v>35000</v>
      </c>
      <c r="F117" s="115"/>
      <c r="G117" s="115"/>
      <c r="H117" s="115"/>
    </row>
    <row r="118" spans="1:10" s="81" customFormat="1" ht="15" customHeight="1" x14ac:dyDescent="0.2">
      <c r="A118" s="790"/>
      <c r="B118" s="234" t="s">
        <v>29</v>
      </c>
      <c r="C118" s="236">
        <v>6</v>
      </c>
      <c r="D118" s="236">
        <v>200160</v>
      </c>
      <c r="E118" s="273">
        <v>200000</v>
      </c>
      <c r="F118" s="115"/>
      <c r="G118" s="115"/>
      <c r="H118" s="115"/>
    </row>
    <row r="119" spans="1:10" s="81" customFormat="1" ht="15" customHeight="1" x14ac:dyDescent="0.2">
      <c r="A119" s="790"/>
      <c r="B119" s="234" t="s">
        <v>33</v>
      </c>
      <c r="C119" s="263" t="s">
        <v>219</v>
      </c>
      <c r="D119" s="263" t="s">
        <v>219</v>
      </c>
      <c r="E119" s="263" t="s">
        <v>219</v>
      </c>
      <c r="F119" s="115"/>
      <c r="G119" s="115"/>
      <c r="H119" s="115"/>
    </row>
    <row r="120" spans="1:10" s="81" customFormat="1" ht="15" customHeight="1" x14ac:dyDescent="0.2">
      <c r="A120" s="790"/>
      <c r="B120" s="234" t="s">
        <v>28</v>
      </c>
      <c r="C120" s="236">
        <v>41</v>
      </c>
      <c r="D120" s="263" t="s">
        <v>219</v>
      </c>
      <c r="E120" s="273">
        <v>3244000</v>
      </c>
      <c r="F120" s="115"/>
      <c r="G120" s="115"/>
      <c r="H120" s="115"/>
    </row>
    <row r="121" spans="1:10" s="81" customFormat="1" ht="15" customHeight="1" x14ac:dyDescent="0.2">
      <c r="A121" s="790"/>
      <c r="B121" s="234" t="s">
        <v>31</v>
      </c>
      <c r="C121" s="236">
        <v>12</v>
      </c>
      <c r="D121" s="263" t="s">
        <v>219</v>
      </c>
      <c r="E121" s="273">
        <v>260000</v>
      </c>
      <c r="F121" s="115"/>
      <c r="G121" s="115"/>
      <c r="H121" s="115"/>
    </row>
    <row r="122" spans="1:10" s="81" customFormat="1" ht="15" customHeight="1" x14ac:dyDescent="0.2">
      <c r="A122" s="791"/>
      <c r="B122" s="240" t="s">
        <v>30</v>
      </c>
      <c r="C122" s="242">
        <v>7</v>
      </c>
      <c r="D122" s="263" t="s">
        <v>219</v>
      </c>
      <c r="E122" s="275">
        <v>30250</v>
      </c>
      <c r="F122" s="115"/>
      <c r="G122" s="115"/>
      <c r="H122" s="115"/>
    </row>
    <row r="123" spans="1:10" s="81" customFormat="1" ht="12" x14ac:dyDescent="0.2">
      <c r="A123" s="115"/>
      <c r="B123" s="115" t="s">
        <v>4</v>
      </c>
      <c r="C123" s="115">
        <f>SUM(C116:C122)</f>
        <v>91</v>
      </c>
      <c r="D123" s="115">
        <f>SUM(D116:D122)</f>
        <v>200160</v>
      </c>
      <c r="E123" s="115">
        <f>SUM(E116:E122)</f>
        <v>5526119</v>
      </c>
      <c r="F123" s="115"/>
      <c r="G123" s="115"/>
      <c r="H123" s="115"/>
      <c r="I123" s="115"/>
    </row>
    <row r="124" spans="1:10" s="81" customFormat="1" ht="12" x14ac:dyDescent="0.2">
      <c r="A124" s="115"/>
      <c r="B124" s="115"/>
      <c r="C124" s="115"/>
      <c r="D124" s="115"/>
      <c r="E124" s="115"/>
      <c r="F124" s="115"/>
      <c r="G124" s="115"/>
      <c r="H124" s="115"/>
      <c r="I124" s="115"/>
    </row>
    <row r="125" spans="1:10" s="81" customFormat="1" ht="12" x14ac:dyDescent="0.2">
      <c r="A125" s="115"/>
      <c r="B125" s="115"/>
      <c r="C125" s="115"/>
      <c r="D125" s="115"/>
      <c r="E125" s="115"/>
      <c r="F125" s="115"/>
      <c r="G125" s="115"/>
      <c r="H125" s="115"/>
      <c r="I125" s="115"/>
      <c r="J125" s="115"/>
    </row>
    <row r="126" spans="1:10" s="81" customFormat="1" ht="21" customHeight="1" x14ac:dyDescent="0.2">
      <c r="A126" s="804" t="s">
        <v>480</v>
      </c>
      <c r="B126" s="805"/>
      <c r="C126" s="805"/>
      <c r="D126" s="805"/>
      <c r="E126" s="805"/>
      <c r="F126" s="805"/>
      <c r="G126" s="805"/>
      <c r="H126" s="805"/>
      <c r="I126" s="805"/>
      <c r="J126" s="806"/>
    </row>
    <row r="127" spans="1:10" s="81" customFormat="1" ht="15.95" customHeight="1" x14ac:dyDescent="0.2">
      <c r="A127" s="792"/>
      <c r="B127" s="793"/>
      <c r="C127" s="276"/>
      <c r="D127" s="276"/>
      <c r="E127" s="276"/>
      <c r="F127" s="276"/>
      <c r="G127" s="277"/>
      <c r="H127" s="115"/>
      <c r="I127" s="115"/>
    </row>
    <row r="128" spans="1:10" s="81" customFormat="1" ht="30" customHeight="1" x14ac:dyDescent="0.2">
      <c r="A128" s="799"/>
      <c r="B128" s="800"/>
      <c r="C128" s="225" t="s">
        <v>457</v>
      </c>
      <c r="D128" s="225" t="s">
        <v>458</v>
      </c>
      <c r="E128" s="225" t="s">
        <v>459</v>
      </c>
      <c r="F128" s="115"/>
      <c r="G128" s="115"/>
      <c r="H128" s="115"/>
    </row>
    <row r="129" spans="1:10" s="81" customFormat="1" ht="15" customHeight="1" x14ac:dyDescent="0.2">
      <c r="A129" s="789" t="s">
        <v>192</v>
      </c>
      <c r="B129" s="227" t="s">
        <v>32</v>
      </c>
      <c r="C129" s="263" t="s">
        <v>219</v>
      </c>
      <c r="D129" s="263" t="s">
        <v>219</v>
      </c>
      <c r="E129" s="263" t="s">
        <v>219</v>
      </c>
      <c r="F129" s="115"/>
      <c r="G129" s="115"/>
      <c r="H129" s="115"/>
    </row>
    <row r="130" spans="1:10" s="81" customFormat="1" ht="15" customHeight="1" x14ac:dyDescent="0.2">
      <c r="A130" s="790"/>
      <c r="B130" s="234" t="s">
        <v>27</v>
      </c>
      <c r="C130" s="263">
        <v>1564</v>
      </c>
      <c r="D130" s="263">
        <v>1000000</v>
      </c>
      <c r="E130" s="278">
        <v>1796869</v>
      </c>
      <c r="F130" s="115"/>
      <c r="G130" s="115"/>
      <c r="H130" s="115"/>
    </row>
    <row r="131" spans="1:10" s="81" customFormat="1" ht="15" customHeight="1" x14ac:dyDescent="0.2">
      <c r="A131" s="790"/>
      <c r="B131" s="234" t="s">
        <v>34</v>
      </c>
      <c r="C131" s="263">
        <v>3</v>
      </c>
      <c r="D131" s="263" t="s">
        <v>219</v>
      </c>
      <c r="E131" s="278">
        <v>35000</v>
      </c>
      <c r="F131" s="115"/>
      <c r="G131" s="115"/>
      <c r="H131" s="115"/>
    </row>
    <row r="132" spans="1:10" s="81" customFormat="1" ht="15" customHeight="1" x14ac:dyDescent="0.2">
      <c r="A132" s="790"/>
      <c r="B132" s="234" t="s">
        <v>29</v>
      </c>
      <c r="C132" s="263">
        <v>8</v>
      </c>
      <c r="D132" s="263">
        <v>200160</v>
      </c>
      <c r="E132" s="278">
        <v>350000</v>
      </c>
      <c r="F132" s="115"/>
      <c r="G132" s="115"/>
      <c r="H132" s="115"/>
    </row>
    <row r="133" spans="1:10" s="81" customFormat="1" ht="15" customHeight="1" x14ac:dyDescent="0.2">
      <c r="A133" s="790"/>
      <c r="B133" s="234" t="s">
        <v>33</v>
      </c>
      <c r="C133" s="263" t="s">
        <v>219</v>
      </c>
      <c r="D133" s="263" t="s">
        <v>219</v>
      </c>
      <c r="E133" s="263" t="s">
        <v>219</v>
      </c>
      <c r="F133" s="115"/>
      <c r="G133" s="115"/>
      <c r="H133" s="115"/>
    </row>
    <row r="134" spans="1:10" s="81" customFormat="1" ht="15" customHeight="1" x14ac:dyDescent="0.2">
      <c r="A134" s="790"/>
      <c r="B134" s="234" t="s">
        <v>28</v>
      </c>
      <c r="C134" s="263">
        <v>45</v>
      </c>
      <c r="D134" s="263" t="s">
        <v>219</v>
      </c>
      <c r="E134" s="278">
        <v>9019000</v>
      </c>
      <c r="F134" s="115"/>
      <c r="G134" s="115"/>
      <c r="H134" s="115"/>
    </row>
    <row r="135" spans="1:10" s="81" customFormat="1" ht="15" customHeight="1" x14ac:dyDescent="0.2">
      <c r="A135" s="790"/>
      <c r="B135" s="234" t="s">
        <v>31</v>
      </c>
      <c r="C135" s="263">
        <v>18</v>
      </c>
      <c r="D135" s="263" t="s">
        <v>219</v>
      </c>
      <c r="E135" s="278">
        <v>1760000</v>
      </c>
      <c r="F135" s="115"/>
      <c r="G135" s="115"/>
      <c r="H135" s="115"/>
    </row>
    <row r="136" spans="1:10" s="81" customFormat="1" ht="15" customHeight="1" x14ac:dyDescent="0.2">
      <c r="A136" s="791"/>
      <c r="B136" s="240" t="s">
        <v>30</v>
      </c>
      <c r="C136" s="279">
        <v>8</v>
      </c>
      <c r="D136" s="263" t="s">
        <v>219</v>
      </c>
      <c r="E136" s="280">
        <v>30250</v>
      </c>
      <c r="F136" s="115"/>
      <c r="G136" s="115"/>
      <c r="H136" s="115"/>
    </row>
    <row r="137" spans="1:10" s="81" customFormat="1" ht="12.95" customHeight="1" x14ac:dyDescent="0.2">
      <c r="A137" s="81" t="s">
        <v>331</v>
      </c>
      <c r="B137" s="115" t="s">
        <v>4</v>
      </c>
      <c r="C137" s="115">
        <f>SUM(C130:C136)</f>
        <v>1646</v>
      </c>
      <c r="D137" s="115">
        <f>SUM(D130:D136)</f>
        <v>1200160</v>
      </c>
      <c r="E137" s="115">
        <f>SUM(E130:E136)</f>
        <v>12991119</v>
      </c>
    </row>
    <row r="138" spans="1:10" s="81" customFormat="1" ht="12.95" customHeight="1" x14ac:dyDescent="0.2">
      <c r="B138" s="115"/>
      <c r="C138" s="115"/>
      <c r="D138" s="115"/>
      <c r="E138" s="115"/>
    </row>
    <row r="139" spans="1:10" s="81" customFormat="1" ht="12" x14ac:dyDescent="0.2"/>
    <row r="140" spans="1:10" s="218" customFormat="1" ht="21" customHeight="1" x14ac:dyDescent="0.2">
      <c r="A140" s="364" t="s">
        <v>481</v>
      </c>
      <c r="B140" s="375"/>
      <c r="C140" s="375"/>
      <c r="D140" s="375"/>
      <c r="E140" s="375"/>
      <c r="F140" s="375"/>
      <c r="G140" s="375"/>
      <c r="H140" s="375"/>
      <c r="I140" s="375"/>
      <c r="J140" s="376"/>
    </row>
    <row r="141" spans="1:10" s="218" customFormat="1" ht="15.95" customHeight="1" x14ac:dyDescent="0.2">
      <c r="A141" s="338"/>
      <c r="B141" s="339"/>
      <c r="C141" s="281"/>
      <c r="D141" s="281"/>
      <c r="E141" s="281"/>
      <c r="F141" s="281"/>
      <c r="G141" s="281"/>
      <c r="H141" s="282"/>
    </row>
    <row r="142" spans="1:10" s="218" customFormat="1" ht="29.1" customHeight="1" x14ac:dyDescent="0.2">
      <c r="A142" s="283"/>
      <c r="B142" s="223"/>
      <c r="C142" s="225" t="s">
        <v>457</v>
      </c>
      <c r="D142" s="225" t="s">
        <v>460</v>
      </c>
      <c r="E142" s="225" t="s">
        <v>461</v>
      </c>
    </row>
    <row r="143" spans="1:10" s="218" customFormat="1" ht="15" customHeight="1" x14ac:dyDescent="0.2">
      <c r="A143" s="384" t="s">
        <v>192</v>
      </c>
      <c r="B143" s="285" t="s">
        <v>32</v>
      </c>
      <c r="C143" s="261">
        <v>227</v>
      </c>
      <c r="D143" s="261">
        <v>80119</v>
      </c>
      <c r="E143" s="261">
        <v>2175</v>
      </c>
    </row>
    <row r="144" spans="1:10" s="218" customFormat="1" ht="15" customHeight="1" x14ac:dyDescent="0.2">
      <c r="A144" s="340"/>
      <c r="B144" s="286" t="s">
        <v>27</v>
      </c>
      <c r="C144" s="263">
        <v>3109.9999999999995</v>
      </c>
      <c r="D144" s="263">
        <v>1572762</v>
      </c>
      <c r="E144" s="263">
        <v>631699</v>
      </c>
    </row>
    <row r="145" spans="1:5" s="218" customFormat="1" ht="15" customHeight="1" x14ac:dyDescent="0.2">
      <c r="A145" s="340"/>
      <c r="B145" s="286" t="s">
        <v>34</v>
      </c>
      <c r="C145" s="263">
        <v>119.00000000000001</v>
      </c>
      <c r="D145" s="263">
        <v>5308</v>
      </c>
      <c r="E145" s="263">
        <v>57824</v>
      </c>
    </row>
    <row r="146" spans="1:5" s="218" customFormat="1" ht="15" customHeight="1" x14ac:dyDescent="0.2">
      <c r="A146" s="340"/>
      <c r="B146" s="286" t="s">
        <v>29</v>
      </c>
      <c r="C146" s="263">
        <v>177.00000000000003</v>
      </c>
      <c r="D146" s="263">
        <v>130360</v>
      </c>
      <c r="E146" s="263">
        <v>121500</v>
      </c>
    </row>
    <row r="147" spans="1:5" s="218" customFormat="1" ht="15" customHeight="1" x14ac:dyDescent="0.2">
      <c r="A147" s="340"/>
      <c r="B147" s="286" t="s">
        <v>33</v>
      </c>
      <c r="C147" s="263">
        <v>481.99999999999994</v>
      </c>
      <c r="D147" s="263">
        <v>28896</v>
      </c>
      <c r="E147" s="263">
        <v>18150</v>
      </c>
    </row>
    <row r="148" spans="1:5" s="218" customFormat="1" ht="15" customHeight="1" x14ac:dyDescent="0.2">
      <c r="A148" s="340"/>
      <c r="B148" s="286" t="s">
        <v>28</v>
      </c>
      <c r="C148" s="263">
        <v>619</v>
      </c>
      <c r="D148" s="263">
        <v>91246</v>
      </c>
      <c r="E148" s="263">
        <v>441285</v>
      </c>
    </row>
    <row r="149" spans="1:5" s="218" customFormat="1" ht="15" customHeight="1" x14ac:dyDescent="0.2">
      <c r="A149" s="340"/>
      <c r="B149" s="286" t="s">
        <v>31</v>
      </c>
      <c r="C149" s="263">
        <v>2831</v>
      </c>
      <c r="D149" s="263">
        <v>42075</v>
      </c>
      <c r="E149" s="263">
        <v>193324</v>
      </c>
    </row>
    <row r="150" spans="1:5" s="218" customFormat="1" ht="15" customHeight="1" x14ac:dyDescent="0.2">
      <c r="A150" s="341"/>
      <c r="B150" s="287" t="s">
        <v>30</v>
      </c>
      <c r="C150" s="265">
        <v>736</v>
      </c>
      <c r="D150" s="265">
        <v>345448</v>
      </c>
      <c r="E150" s="265">
        <v>167647</v>
      </c>
    </row>
    <row r="151" spans="1:5" s="218" customFormat="1" ht="12" x14ac:dyDescent="0.2">
      <c r="B151" s="115" t="s">
        <v>4</v>
      </c>
      <c r="C151" s="115">
        <f>SUM(C144:C150)</f>
        <v>8074</v>
      </c>
      <c r="D151" s="115">
        <f>SUM(D144:D150)</f>
        <v>2216095</v>
      </c>
      <c r="E151" s="115">
        <f>SUM(E144:E150)</f>
        <v>1631429</v>
      </c>
    </row>
    <row r="152" spans="1:5" s="218" customFormat="1" ht="12" x14ac:dyDescent="0.2">
      <c r="B152" s="115"/>
      <c r="C152" s="115"/>
      <c r="D152" s="115"/>
      <c r="E152" s="115"/>
    </row>
    <row r="153" spans="1:5" s="218" customFormat="1" ht="12" x14ac:dyDescent="0.2"/>
    <row r="154" spans="1:5" s="218" customFormat="1" ht="21" customHeight="1" x14ac:dyDescent="0.2">
      <c r="A154" s="364" t="s">
        <v>482</v>
      </c>
      <c r="B154" s="365"/>
      <c r="C154" s="365"/>
      <c r="D154" s="365"/>
      <c r="E154" s="366"/>
    </row>
    <row r="155" spans="1:5" s="218" customFormat="1" ht="15.95" customHeight="1" x14ac:dyDescent="0.2">
      <c r="A155" s="338"/>
      <c r="B155" s="339"/>
      <c r="C155" s="281"/>
      <c r="D155" s="281"/>
      <c r="E155" s="282"/>
    </row>
    <row r="156" spans="1:5" s="218" customFormat="1" ht="27" customHeight="1" x14ac:dyDescent="0.2">
      <c r="A156" s="283"/>
      <c r="B156" s="223"/>
      <c r="C156" s="284" t="s">
        <v>334</v>
      </c>
      <c r="D156" s="284" t="s">
        <v>462</v>
      </c>
      <c r="E156" s="284" t="s">
        <v>463</v>
      </c>
    </row>
    <row r="157" spans="1:5" s="218" customFormat="1" ht="15" customHeight="1" x14ac:dyDescent="0.2">
      <c r="A157" s="384" t="s">
        <v>192</v>
      </c>
      <c r="B157" s="285" t="s">
        <v>32</v>
      </c>
      <c r="C157" s="263" t="s">
        <v>219</v>
      </c>
      <c r="D157" s="263" t="s">
        <v>219</v>
      </c>
      <c r="E157" s="263" t="s">
        <v>219</v>
      </c>
    </row>
    <row r="158" spans="1:5" s="218" customFormat="1" ht="15" customHeight="1" x14ac:dyDescent="0.2">
      <c r="A158" s="340"/>
      <c r="B158" s="286" t="s">
        <v>27</v>
      </c>
      <c r="C158" s="236">
        <v>10</v>
      </c>
      <c r="D158" s="263" t="s">
        <v>219</v>
      </c>
      <c r="E158" s="273">
        <v>60</v>
      </c>
    </row>
    <row r="159" spans="1:5" s="218" customFormat="1" ht="15" customHeight="1" x14ac:dyDescent="0.2">
      <c r="A159" s="340"/>
      <c r="B159" s="286" t="s">
        <v>34</v>
      </c>
      <c r="C159" s="236">
        <v>2</v>
      </c>
      <c r="D159" s="236">
        <v>18784</v>
      </c>
      <c r="E159" s="263" t="s">
        <v>219</v>
      </c>
    </row>
    <row r="160" spans="1:5" s="218" customFormat="1" ht="15" customHeight="1" x14ac:dyDescent="0.2">
      <c r="A160" s="340"/>
      <c r="B160" s="286" t="s">
        <v>29</v>
      </c>
      <c r="C160" s="236">
        <v>5</v>
      </c>
      <c r="D160" s="263" t="s">
        <v>219</v>
      </c>
      <c r="E160" s="273">
        <v>50000</v>
      </c>
    </row>
    <row r="161" spans="1:5" s="218" customFormat="1" ht="15" customHeight="1" x14ac:dyDescent="0.2">
      <c r="A161" s="340"/>
      <c r="B161" s="286" t="s">
        <v>33</v>
      </c>
      <c r="C161" s="263" t="s">
        <v>219</v>
      </c>
      <c r="D161" s="263" t="s">
        <v>219</v>
      </c>
      <c r="E161" s="263" t="s">
        <v>219</v>
      </c>
    </row>
    <row r="162" spans="1:5" s="218" customFormat="1" ht="15" customHeight="1" x14ac:dyDescent="0.2">
      <c r="A162" s="340"/>
      <c r="B162" s="286" t="s">
        <v>28</v>
      </c>
      <c r="C162" s="263" t="s">
        <v>219</v>
      </c>
      <c r="D162" s="263" t="s">
        <v>219</v>
      </c>
      <c r="E162" s="263" t="s">
        <v>219</v>
      </c>
    </row>
    <row r="163" spans="1:5" s="218" customFormat="1" ht="15" customHeight="1" x14ac:dyDescent="0.2">
      <c r="A163" s="340"/>
      <c r="B163" s="286" t="s">
        <v>31</v>
      </c>
      <c r="C163" s="263" t="s">
        <v>219</v>
      </c>
      <c r="D163" s="263" t="s">
        <v>219</v>
      </c>
      <c r="E163" s="263" t="s">
        <v>219</v>
      </c>
    </row>
    <row r="164" spans="1:5" s="218" customFormat="1" ht="15" customHeight="1" x14ac:dyDescent="0.2">
      <c r="A164" s="341"/>
      <c r="B164" s="287" t="s">
        <v>30</v>
      </c>
      <c r="C164" s="242">
        <v>42</v>
      </c>
      <c r="D164" s="242">
        <v>2348</v>
      </c>
      <c r="E164" s="275">
        <v>950</v>
      </c>
    </row>
    <row r="165" spans="1:5" s="218" customFormat="1" ht="12" x14ac:dyDescent="0.2">
      <c r="B165" s="115" t="s">
        <v>4</v>
      </c>
      <c r="C165" s="115">
        <f>SUM(C158:C164)</f>
        <v>59</v>
      </c>
      <c r="D165" s="115">
        <f>SUM(D158:D164)</f>
        <v>21132</v>
      </c>
      <c r="E165" s="115">
        <f>SUM(E158:E164)</f>
        <v>51010</v>
      </c>
    </row>
    <row r="166" spans="1:5" s="218" customFormat="1" ht="12" x14ac:dyDescent="0.2"/>
    <row r="167" spans="1:5" s="218" customFormat="1" ht="12" x14ac:dyDescent="0.2"/>
    <row r="168" spans="1:5" s="218" customFormat="1" ht="21" customHeight="1" x14ac:dyDescent="0.2">
      <c r="A168" s="364" t="s">
        <v>483</v>
      </c>
      <c r="B168" s="365"/>
      <c r="C168" s="365"/>
      <c r="D168" s="365"/>
      <c r="E168" s="366"/>
    </row>
    <row r="169" spans="1:5" s="218" customFormat="1" ht="29.1" customHeight="1" x14ac:dyDescent="0.2">
      <c r="A169" s="283"/>
      <c r="B169" s="223"/>
      <c r="C169" s="284" t="s">
        <v>464</v>
      </c>
      <c r="D169" s="284" t="s">
        <v>462</v>
      </c>
      <c r="E169" s="284" t="s">
        <v>463</v>
      </c>
    </row>
    <row r="170" spans="1:5" s="218" customFormat="1" ht="15" customHeight="1" x14ac:dyDescent="0.2">
      <c r="A170" s="384" t="s">
        <v>192</v>
      </c>
      <c r="B170" s="285" t="s">
        <v>32</v>
      </c>
      <c r="C170" s="263" t="s">
        <v>219</v>
      </c>
      <c r="D170" s="263" t="s">
        <v>219</v>
      </c>
      <c r="E170" s="263" t="s">
        <v>219</v>
      </c>
    </row>
    <row r="171" spans="1:5" s="218" customFormat="1" ht="15" customHeight="1" x14ac:dyDescent="0.2">
      <c r="A171" s="340"/>
      <c r="B171" s="286" t="s">
        <v>27</v>
      </c>
      <c r="C171" s="236">
        <v>25</v>
      </c>
      <c r="D171" s="263" t="s">
        <v>219</v>
      </c>
      <c r="E171" s="273">
        <v>5500</v>
      </c>
    </row>
    <row r="172" spans="1:5" s="218" customFormat="1" ht="15" customHeight="1" x14ac:dyDescent="0.2">
      <c r="A172" s="340"/>
      <c r="B172" s="286" t="s">
        <v>34</v>
      </c>
      <c r="C172" s="263" t="s">
        <v>219</v>
      </c>
      <c r="D172" s="263" t="s">
        <v>219</v>
      </c>
      <c r="E172" s="263" t="s">
        <v>219</v>
      </c>
    </row>
    <row r="173" spans="1:5" s="218" customFormat="1" ht="15" customHeight="1" x14ac:dyDescent="0.2">
      <c r="A173" s="340"/>
      <c r="B173" s="286" t="s">
        <v>29</v>
      </c>
      <c r="C173" s="236">
        <v>8</v>
      </c>
      <c r="D173" s="263" t="s">
        <v>219</v>
      </c>
      <c r="E173" s="273">
        <v>150000</v>
      </c>
    </row>
    <row r="174" spans="1:5" s="218" customFormat="1" ht="15" customHeight="1" x14ac:dyDescent="0.2">
      <c r="A174" s="340"/>
      <c r="B174" s="286" t="s">
        <v>33</v>
      </c>
      <c r="C174" s="263" t="s">
        <v>219</v>
      </c>
      <c r="D174" s="263" t="s">
        <v>219</v>
      </c>
      <c r="E174" s="263" t="s">
        <v>219</v>
      </c>
    </row>
    <row r="175" spans="1:5" s="218" customFormat="1" ht="15" customHeight="1" x14ac:dyDescent="0.2">
      <c r="A175" s="340"/>
      <c r="B175" s="286" t="s">
        <v>28</v>
      </c>
      <c r="C175" s="263" t="s">
        <v>219</v>
      </c>
      <c r="D175" s="263" t="s">
        <v>219</v>
      </c>
      <c r="E175" s="263" t="s">
        <v>219</v>
      </c>
    </row>
    <row r="176" spans="1:5" s="218" customFormat="1" ht="15" customHeight="1" x14ac:dyDescent="0.2">
      <c r="A176" s="340"/>
      <c r="B176" s="286" t="s">
        <v>31</v>
      </c>
      <c r="C176" s="263" t="s">
        <v>219</v>
      </c>
      <c r="D176" s="263" t="s">
        <v>219</v>
      </c>
      <c r="E176" s="263" t="s">
        <v>219</v>
      </c>
    </row>
    <row r="177" spans="1:5" s="218" customFormat="1" ht="15" customHeight="1" x14ac:dyDescent="0.2">
      <c r="A177" s="341"/>
      <c r="B177" s="287" t="s">
        <v>30</v>
      </c>
      <c r="C177" s="242">
        <v>2</v>
      </c>
      <c r="D177" s="263" t="s">
        <v>219</v>
      </c>
      <c r="E177" s="275">
        <v>8000</v>
      </c>
    </row>
    <row r="178" spans="1:5" s="218" customFormat="1" ht="12" x14ac:dyDescent="0.2">
      <c r="B178" s="115" t="s">
        <v>4</v>
      </c>
      <c r="C178" s="115">
        <f>SUM(C171:C177)</f>
        <v>35</v>
      </c>
      <c r="D178" s="115">
        <f>SUM(D171:D177)</f>
        <v>0</v>
      </c>
      <c r="E178" s="115">
        <f>SUM(E171:E177)</f>
        <v>163500</v>
      </c>
    </row>
    <row r="179" spans="1:5" s="218" customFormat="1" ht="12" x14ac:dyDescent="0.2">
      <c r="B179" s="115"/>
      <c r="C179" s="115"/>
      <c r="D179" s="115"/>
      <c r="E179" s="115"/>
    </row>
    <row r="180" spans="1:5" s="218" customFormat="1" ht="12" x14ac:dyDescent="0.2"/>
    <row r="181" spans="1:5" s="218" customFormat="1" ht="21" customHeight="1" x14ac:dyDescent="0.2">
      <c r="A181" s="364" t="s">
        <v>484</v>
      </c>
      <c r="B181" s="365"/>
      <c r="C181" s="365"/>
      <c r="D181" s="365"/>
      <c r="E181" s="366"/>
    </row>
    <row r="182" spans="1:5" s="218" customFormat="1" ht="15.95" customHeight="1" x14ac:dyDescent="0.2">
      <c r="A182" s="338"/>
      <c r="B182" s="339"/>
      <c r="C182" s="281"/>
      <c r="D182" s="281"/>
      <c r="E182" s="282"/>
    </row>
    <row r="183" spans="1:5" s="377" customFormat="1" ht="29.1" customHeight="1" x14ac:dyDescent="0.25">
      <c r="A183" s="288"/>
      <c r="B183" s="289"/>
      <c r="C183" s="284" t="s">
        <v>466</v>
      </c>
      <c r="D183" s="284" t="s">
        <v>467</v>
      </c>
      <c r="E183" s="284" t="s">
        <v>468</v>
      </c>
    </row>
    <row r="184" spans="1:5" s="218" customFormat="1" ht="15" customHeight="1" x14ac:dyDescent="0.2">
      <c r="A184" s="384" t="s">
        <v>192</v>
      </c>
      <c r="B184" s="285" t="s">
        <v>32</v>
      </c>
      <c r="C184" s="263" t="s">
        <v>219</v>
      </c>
      <c r="D184" s="263" t="s">
        <v>219</v>
      </c>
      <c r="E184" s="263" t="s">
        <v>219</v>
      </c>
    </row>
    <row r="185" spans="1:5" s="218" customFormat="1" ht="15" customHeight="1" x14ac:dyDescent="0.2">
      <c r="A185" s="340"/>
      <c r="B185" s="286" t="s">
        <v>27</v>
      </c>
      <c r="C185" s="263" t="s">
        <v>219</v>
      </c>
      <c r="D185" s="263" t="s">
        <v>219</v>
      </c>
      <c r="E185" s="263" t="s">
        <v>219</v>
      </c>
    </row>
    <row r="186" spans="1:5" s="218" customFormat="1" ht="15" customHeight="1" x14ac:dyDescent="0.2">
      <c r="A186" s="340"/>
      <c r="B186" s="286" t="s">
        <v>34</v>
      </c>
      <c r="C186" s="263" t="s">
        <v>219</v>
      </c>
      <c r="D186" s="263" t="s">
        <v>219</v>
      </c>
      <c r="E186" s="263" t="s">
        <v>219</v>
      </c>
    </row>
    <row r="187" spans="1:5" s="218" customFormat="1" ht="15" customHeight="1" x14ac:dyDescent="0.2">
      <c r="A187" s="340"/>
      <c r="B187" s="286" t="s">
        <v>29</v>
      </c>
      <c r="C187" s="256">
        <v>1</v>
      </c>
      <c r="D187" s="256">
        <v>820</v>
      </c>
      <c r="E187" s="263" t="s">
        <v>219</v>
      </c>
    </row>
    <row r="188" spans="1:5" s="218" customFormat="1" ht="15" customHeight="1" x14ac:dyDescent="0.2">
      <c r="A188" s="340"/>
      <c r="B188" s="286" t="s">
        <v>33</v>
      </c>
      <c r="C188" s="263" t="s">
        <v>219</v>
      </c>
      <c r="D188" s="263" t="s">
        <v>219</v>
      </c>
      <c r="E188" s="263" t="s">
        <v>219</v>
      </c>
    </row>
    <row r="189" spans="1:5" s="218" customFormat="1" ht="15" customHeight="1" x14ac:dyDescent="0.2">
      <c r="A189" s="340"/>
      <c r="B189" s="286" t="s">
        <v>28</v>
      </c>
      <c r="C189" s="256">
        <v>1</v>
      </c>
      <c r="D189" s="263" t="s">
        <v>219</v>
      </c>
      <c r="E189" s="256">
        <v>75000</v>
      </c>
    </row>
    <row r="190" spans="1:5" s="218" customFormat="1" ht="15" customHeight="1" x14ac:dyDescent="0.2">
      <c r="A190" s="340"/>
      <c r="B190" s="286" t="s">
        <v>31</v>
      </c>
      <c r="C190" s="263" t="s">
        <v>219</v>
      </c>
      <c r="D190" s="263" t="s">
        <v>219</v>
      </c>
      <c r="E190" s="263" t="s">
        <v>219</v>
      </c>
    </row>
    <row r="191" spans="1:5" s="218" customFormat="1" ht="15" customHeight="1" x14ac:dyDescent="0.2">
      <c r="A191" s="341"/>
      <c r="B191" s="287" t="s">
        <v>30</v>
      </c>
      <c r="C191" s="257">
        <v>4</v>
      </c>
      <c r="D191" s="263" t="s">
        <v>219</v>
      </c>
      <c r="E191" s="257">
        <v>31000</v>
      </c>
    </row>
    <row r="192" spans="1:5" s="218" customFormat="1" ht="12" x14ac:dyDescent="0.2">
      <c r="B192" s="115" t="s">
        <v>4</v>
      </c>
      <c r="C192" s="115">
        <f>SUM(C185:C191)</f>
        <v>6</v>
      </c>
      <c r="D192" s="115">
        <f>SUM(D185:D191)</f>
        <v>820</v>
      </c>
      <c r="E192" s="115">
        <f>SUM(E185:E191)</f>
        <v>106000</v>
      </c>
    </row>
    <row r="193" spans="1:6" s="218" customFormat="1" ht="12" x14ac:dyDescent="0.2">
      <c r="B193" s="115"/>
      <c r="C193" s="115"/>
      <c r="D193" s="115"/>
      <c r="E193" s="115"/>
    </row>
    <row r="194" spans="1:6" s="218" customFormat="1" ht="12" x14ac:dyDescent="0.2"/>
    <row r="195" spans="1:6" s="218" customFormat="1" ht="21" customHeight="1" x14ac:dyDescent="0.2">
      <c r="A195" s="364" t="s">
        <v>485</v>
      </c>
      <c r="B195" s="365"/>
      <c r="C195" s="365"/>
      <c r="D195" s="365"/>
      <c r="E195" s="366"/>
    </row>
    <row r="196" spans="1:6" s="218" customFormat="1" ht="15.95" customHeight="1" x14ac:dyDescent="0.2">
      <c r="A196" s="338"/>
      <c r="B196" s="339"/>
      <c r="C196" s="281"/>
      <c r="D196" s="281"/>
      <c r="E196" s="282"/>
    </row>
    <row r="197" spans="1:6" s="218" customFormat="1" ht="29.1" customHeight="1" x14ac:dyDescent="0.2">
      <c r="A197" s="283"/>
      <c r="B197" s="223"/>
      <c r="C197" s="284" t="s">
        <v>466</v>
      </c>
      <c r="D197" s="284" t="s">
        <v>465</v>
      </c>
      <c r="E197" s="284" t="s">
        <v>469</v>
      </c>
    </row>
    <row r="198" spans="1:6" s="218" customFormat="1" ht="15" customHeight="1" x14ac:dyDescent="0.2">
      <c r="A198" s="384" t="s">
        <v>192</v>
      </c>
      <c r="B198" s="285" t="s">
        <v>32</v>
      </c>
      <c r="C198" s="229">
        <v>1483</v>
      </c>
      <c r="D198" s="229">
        <v>5902</v>
      </c>
      <c r="E198" s="271">
        <v>9610</v>
      </c>
      <c r="F198" s="368"/>
    </row>
    <row r="199" spans="1:6" s="218" customFormat="1" ht="15" customHeight="1" x14ac:dyDescent="0.2">
      <c r="A199" s="340"/>
      <c r="B199" s="286" t="s">
        <v>27</v>
      </c>
      <c r="C199" s="236">
        <v>10084.999999999998</v>
      </c>
      <c r="D199" s="236">
        <v>832620.00000000023</v>
      </c>
      <c r="E199" s="273">
        <v>693734.99999999988</v>
      </c>
      <c r="F199" s="368"/>
    </row>
    <row r="200" spans="1:6" s="218" customFormat="1" ht="15" customHeight="1" x14ac:dyDescent="0.2">
      <c r="A200" s="340"/>
      <c r="B200" s="286" t="s">
        <v>34</v>
      </c>
      <c r="C200" s="236">
        <v>963</v>
      </c>
      <c r="D200" s="236">
        <v>36033</v>
      </c>
      <c r="E200" s="273">
        <v>54766.000000000007</v>
      </c>
      <c r="F200" s="368"/>
    </row>
    <row r="201" spans="1:6" s="218" customFormat="1" ht="15" customHeight="1" x14ac:dyDescent="0.2">
      <c r="A201" s="340"/>
      <c r="B201" s="286" t="s">
        <v>29</v>
      </c>
      <c r="C201" s="236">
        <v>1445</v>
      </c>
      <c r="D201" s="236">
        <v>95041.999999999985</v>
      </c>
      <c r="E201" s="273">
        <v>22164</v>
      </c>
      <c r="F201" s="368"/>
    </row>
    <row r="202" spans="1:6" s="218" customFormat="1" ht="15" customHeight="1" x14ac:dyDescent="0.2">
      <c r="A202" s="340"/>
      <c r="B202" s="286" t="s">
        <v>33</v>
      </c>
      <c r="C202" s="236">
        <v>1586</v>
      </c>
      <c r="D202" s="236">
        <v>65697</v>
      </c>
      <c r="E202" s="273">
        <v>76762</v>
      </c>
      <c r="F202" s="368"/>
    </row>
    <row r="203" spans="1:6" s="218" customFormat="1" ht="15" customHeight="1" x14ac:dyDescent="0.2">
      <c r="A203" s="340"/>
      <c r="B203" s="286" t="s">
        <v>28</v>
      </c>
      <c r="C203" s="236">
        <v>751</v>
      </c>
      <c r="D203" s="236">
        <v>330204</v>
      </c>
      <c r="E203" s="273">
        <v>1382968</v>
      </c>
      <c r="F203" s="368"/>
    </row>
    <row r="204" spans="1:6" s="218" customFormat="1" ht="15" customHeight="1" x14ac:dyDescent="0.2">
      <c r="A204" s="340"/>
      <c r="B204" s="286" t="s">
        <v>31</v>
      </c>
      <c r="C204" s="236">
        <v>1316</v>
      </c>
      <c r="D204" s="236">
        <v>23618</v>
      </c>
      <c r="E204" s="273">
        <v>102390</v>
      </c>
      <c r="F204" s="368"/>
    </row>
    <row r="205" spans="1:6" s="218" customFormat="1" ht="15" customHeight="1" x14ac:dyDescent="0.2">
      <c r="A205" s="341"/>
      <c r="B205" s="287" t="s">
        <v>30</v>
      </c>
      <c r="C205" s="242">
        <v>527</v>
      </c>
      <c r="D205" s="242">
        <v>47695</v>
      </c>
      <c r="E205" s="275">
        <v>53813</v>
      </c>
      <c r="F205" s="368"/>
    </row>
    <row r="206" spans="1:6" s="218" customFormat="1" ht="12" x14ac:dyDescent="0.2">
      <c r="B206" s="115" t="s">
        <v>4</v>
      </c>
      <c r="C206" s="115">
        <f>SUM(C198:C205)</f>
        <v>18156</v>
      </c>
      <c r="D206" s="115">
        <f>SUM(D198:D205)</f>
        <v>1436811.0000000002</v>
      </c>
      <c r="E206" s="115">
        <f>SUM(E198:E205)</f>
        <v>2396208</v>
      </c>
      <c r="F206" s="368"/>
    </row>
    <row r="207" spans="1:6" s="218" customFormat="1" ht="12" x14ac:dyDescent="0.2">
      <c r="C207" s="368"/>
      <c r="D207" s="368"/>
      <c r="E207" s="368"/>
      <c r="F207" s="368"/>
    </row>
    <row r="208" spans="1:6" s="218" customFormat="1" ht="15" customHeight="1" x14ac:dyDescent="0.2">
      <c r="A208" s="364" t="s">
        <v>486</v>
      </c>
      <c r="B208" s="365"/>
      <c r="C208" s="371"/>
      <c r="D208" s="371"/>
      <c r="E208" s="372"/>
      <c r="F208" s="368"/>
    </row>
    <row r="209" spans="1:8" s="218" customFormat="1" ht="15" customHeight="1" x14ac:dyDescent="0.2">
      <c r="A209" s="338"/>
      <c r="B209" s="339"/>
      <c r="C209" s="259"/>
      <c r="D209" s="259"/>
      <c r="E209" s="267"/>
      <c r="F209" s="368"/>
    </row>
    <row r="210" spans="1:8" s="218" customFormat="1" ht="27" customHeight="1" x14ac:dyDescent="0.2">
      <c r="A210" s="283"/>
      <c r="B210" s="223"/>
      <c r="C210" s="284" t="s">
        <v>466</v>
      </c>
      <c r="D210" s="284" t="s">
        <v>465</v>
      </c>
      <c r="E210" s="284" t="s">
        <v>469</v>
      </c>
      <c r="F210" s="368"/>
    </row>
    <row r="211" spans="1:8" s="218" customFormat="1" ht="15" customHeight="1" x14ac:dyDescent="0.2">
      <c r="A211" s="384" t="s">
        <v>192</v>
      </c>
      <c r="B211" s="285" t="s">
        <v>32</v>
      </c>
      <c r="C211" s="290">
        <v>1710</v>
      </c>
      <c r="D211" s="290">
        <v>86021</v>
      </c>
      <c r="E211" s="291">
        <v>11785</v>
      </c>
      <c r="F211" s="368"/>
    </row>
    <row r="212" spans="1:8" s="218" customFormat="1" ht="15" customHeight="1" x14ac:dyDescent="0.2">
      <c r="A212" s="340"/>
      <c r="B212" s="286" t="s">
        <v>27</v>
      </c>
      <c r="C212" s="263">
        <v>13230</v>
      </c>
      <c r="D212" s="263">
        <v>2405382</v>
      </c>
      <c r="E212" s="278">
        <v>1330994.0000000005</v>
      </c>
      <c r="F212" s="368"/>
    </row>
    <row r="213" spans="1:8" s="218" customFormat="1" ht="15" customHeight="1" x14ac:dyDescent="0.2">
      <c r="A213" s="340"/>
      <c r="B213" s="286" t="s">
        <v>34</v>
      </c>
      <c r="C213" s="263">
        <v>1084</v>
      </c>
      <c r="D213" s="263">
        <v>60125</v>
      </c>
      <c r="E213" s="278">
        <v>112590</v>
      </c>
      <c r="F213" s="368"/>
    </row>
    <row r="214" spans="1:8" s="218" customFormat="1" ht="15" customHeight="1" x14ac:dyDescent="0.2">
      <c r="A214" s="340"/>
      <c r="B214" s="286" t="s">
        <v>29</v>
      </c>
      <c r="C214" s="263">
        <v>1635.9999999999998</v>
      </c>
      <c r="D214" s="263">
        <v>226222</v>
      </c>
      <c r="E214" s="278">
        <v>343664</v>
      </c>
      <c r="F214" s="368"/>
    </row>
    <row r="215" spans="1:8" s="218" customFormat="1" ht="15" customHeight="1" x14ac:dyDescent="0.2">
      <c r="A215" s="340"/>
      <c r="B215" s="286" t="s">
        <v>33</v>
      </c>
      <c r="C215" s="263">
        <v>2068</v>
      </c>
      <c r="D215" s="263">
        <v>94593</v>
      </c>
      <c r="E215" s="278">
        <v>94912</v>
      </c>
      <c r="F215" s="368"/>
    </row>
    <row r="216" spans="1:8" s="218" customFormat="1" ht="15" customHeight="1" x14ac:dyDescent="0.2">
      <c r="A216" s="340"/>
      <c r="B216" s="286" t="s">
        <v>28</v>
      </c>
      <c r="C216" s="263">
        <v>1371</v>
      </c>
      <c r="D216" s="263">
        <v>421450</v>
      </c>
      <c r="E216" s="278">
        <v>1899252.9999999998</v>
      </c>
      <c r="F216" s="368"/>
    </row>
    <row r="217" spans="1:8" s="218" customFormat="1" ht="15" customHeight="1" x14ac:dyDescent="0.2">
      <c r="A217" s="340"/>
      <c r="B217" s="286" t="s">
        <v>31</v>
      </c>
      <c r="C217" s="263">
        <v>4147</v>
      </c>
      <c r="D217" s="263">
        <v>65693</v>
      </c>
      <c r="E217" s="278">
        <v>295714</v>
      </c>
      <c r="F217" s="368"/>
    </row>
    <row r="218" spans="1:8" s="218" customFormat="1" ht="15" customHeight="1" x14ac:dyDescent="0.2">
      <c r="A218" s="341"/>
      <c r="B218" s="287" t="s">
        <v>30</v>
      </c>
      <c r="C218" s="279">
        <v>1311</v>
      </c>
      <c r="D218" s="279">
        <v>395491.00000000012</v>
      </c>
      <c r="E218" s="280">
        <v>261410</v>
      </c>
      <c r="F218" s="368"/>
    </row>
    <row r="219" spans="1:8" s="218" customFormat="1" ht="15" customHeight="1" x14ac:dyDescent="0.2">
      <c r="B219" s="115" t="s">
        <v>4</v>
      </c>
      <c r="C219" s="115">
        <f>SUM(C211:C218)</f>
        <v>26557</v>
      </c>
      <c r="D219" s="115">
        <f>SUM(D211:D218)</f>
        <v>3754977</v>
      </c>
      <c r="E219" s="115">
        <f>SUM(E211:E218)</f>
        <v>4350322</v>
      </c>
      <c r="F219" s="368"/>
    </row>
    <row r="220" spans="1:8" s="81" customFormat="1" ht="15" customHeight="1" x14ac:dyDescent="0.2"/>
    <row r="221" spans="1:8" s="81" customFormat="1" ht="15" customHeight="1" x14ac:dyDescent="0.2"/>
    <row r="222" spans="1:8" s="81" customFormat="1" ht="15" customHeight="1" x14ac:dyDescent="0.2">
      <c r="A222" s="801" t="s">
        <v>487</v>
      </c>
      <c r="B222" s="802"/>
      <c r="C222" s="802"/>
      <c r="D222" s="802"/>
      <c r="E222" s="802"/>
      <c r="F222" s="802"/>
      <c r="G222" s="802"/>
      <c r="H222" s="802"/>
    </row>
    <row r="223" spans="1:8" s="81" customFormat="1" ht="45" customHeight="1" x14ac:dyDescent="0.2">
      <c r="A223" s="824"/>
      <c r="B223" s="825"/>
      <c r="C223" s="292" t="s">
        <v>340</v>
      </c>
      <c r="D223" s="293" t="s">
        <v>341</v>
      </c>
      <c r="E223" s="293" t="s">
        <v>342</v>
      </c>
      <c r="F223" s="293" t="s">
        <v>343</v>
      </c>
      <c r="G223" s="293" t="s">
        <v>344</v>
      </c>
      <c r="H223" s="293" t="s">
        <v>345</v>
      </c>
    </row>
    <row r="224" spans="1:8" s="81" customFormat="1" ht="15" customHeight="1" x14ac:dyDescent="0.2">
      <c r="A224" s="807" t="s">
        <v>192</v>
      </c>
      <c r="B224" s="285" t="s">
        <v>32</v>
      </c>
      <c r="C224" s="420" t="s">
        <v>219</v>
      </c>
      <c r="D224" s="421" t="s">
        <v>219</v>
      </c>
      <c r="E224" s="421" t="s">
        <v>219</v>
      </c>
      <c r="F224" s="421" t="s">
        <v>219</v>
      </c>
      <c r="G224" s="421" t="s">
        <v>219</v>
      </c>
      <c r="H224" s="421" t="s">
        <v>219</v>
      </c>
    </row>
    <row r="225" spans="1:8" s="81" customFormat="1" ht="15" customHeight="1" x14ac:dyDescent="0.2">
      <c r="A225" s="808"/>
      <c r="B225" s="286" t="s">
        <v>27</v>
      </c>
      <c r="C225" s="422" t="s">
        <v>219</v>
      </c>
      <c r="D225" s="423" t="s">
        <v>219</v>
      </c>
      <c r="E225" s="423" t="s">
        <v>219</v>
      </c>
      <c r="F225" s="423" t="s">
        <v>219</v>
      </c>
      <c r="G225" s="423" t="s">
        <v>219</v>
      </c>
      <c r="H225" s="423" t="s">
        <v>219</v>
      </c>
    </row>
    <row r="226" spans="1:8" s="81" customFormat="1" ht="15" customHeight="1" x14ac:dyDescent="0.2">
      <c r="A226" s="808"/>
      <c r="B226" s="286" t="s">
        <v>34</v>
      </c>
      <c r="C226" s="422" t="s">
        <v>219</v>
      </c>
      <c r="D226" s="423" t="s">
        <v>219</v>
      </c>
      <c r="E226" s="423" t="s">
        <v>219</v>
      </c>
      <c r="F226" s="423" t="s">
        <v>219</v>
      </c>
      <c r="G226" s="423" t="s">
        <v>219</v>
      </c>
      <c r="H226" s="423" t="s">
        <v>219</v>
      </c>
    </row>
    <row r="227" spans="1:8" s="81" customFormat="1" ht="15" customHeight="1" x14ac:dyDescent="0.2">
      <c r="A227" s="808"/>
      <c r="B227" s="286" t="s">
        <v>29</v>
      </c>
      <c r="C227" s="422" t="s">
        <v>219</v>
      </c>
      <c r="D227" s="423" t="s">
        <v>219</v>
      </c>
      <c r="E227" s="423" t="s">
        <v>219</v>
      </c>
      <c r="F227" s="423" t="s">
        <v>219</v>
      </c>
      <c r="G227" s="423" t="s">
        <v>219</v>
      </c>
      <c r="H227" s="423" t="s">
        <v>219</v>
      </c>
    </row>
    <row r="228" spans="1:8" s="81" customFormat="1" ht="15" customHeight="1" x14ac:dyDescent="0.2">
      <c r="A228" s="808"/>
      <c r="B228" s="286" t="s">
        <v>33</v>
      </c>
      <c r="C228" s="422" t="s">
        <v>219</v>
      </c>
      <c r="D228" s="423" t="s">
        <v>219</v>
      </c>
      <c r="E228" s="423" t="s">
        <v>219</v>
      </c>
      <c r="F228" s="423" t="s">
        <v>219</v>
      </c>
      <c r="G228" s="423" t="s">
        <v>219</v>
      </c>
      <c r="H228" s="423" t="s">
        <v>219</v>
      </c>
    </row>
    <row r="229" spans="1:8" s="81" customFormat="1" ht="15" customHeight="1" x14ac:dyDescent="0.2">
      <c r="A229" s="808"/>
      <c r="B229" s="286" t="s">
        <v>28</v>
      </c>
      <c r="C229" s="422" t="s">
        <v>219</v>
      </c>
      <c r="D229" s="423" t="s">
        <v>219</v>
      </c>
      <c r="E229" s="423" t="s">
        <v>219</v>
      </c>
      <c r="F229" s="423" t="s">
        <v>219</v>
      </c>
      <c r="G229" s="423" t="s">
        <v>219</v>
      </c>
      <c r="H229" s="423" t="s">
        <v>219</v>
      </c>
    </row>
    <row r="230" spans="1:8" s="81" customFormat="1" ht="15" customHeight="1" x14ac:dyDescent="0.2">
      <c r="A230" s="808"/>
      <c r="B230" s="286" t="s">
        <v>31</v>
      </c>
      <c r="C230" s="422" t="s">
        <v>219</v>
      </c>
      <c r="D230" s="423" t="s">
        <v>219</v>
      </c>
      <c r="E230" s="423" t="s">
        <v>219</v>
      </c>
      <c r="F230" s="423" t="s">
        <v>219</v>
      </c>
      <c r="G230" s="423" t="s">
        <v>219</v>
      </c>
      <c r="H230" s="423" t="s">
        <v>219</v>
      </c>
    </row>
    <row r="231" spans="1:8" s="81" customFormat="1" ht="15" customHeight="1" x14ac:dyDescent="0.2">
      <c r="A231" s="809"/>
      <c r="B231" s="287" t="s">
        <v>30</v>
      </c>
      <c r="C231" s="424" t="s">
        <v>219</v>
      </c>
      <c r="D231" s="425" t="s">
        <v>219</v>
      </c>
      <c r="E231" s="425" t="s">
        <v>219</v>
      </c>
      <c r="F231" s="425" t="s">
        <v>219</v>
      </c>
      <c r="G231" s="425" t="s">
        <v>219</v>
      </c>
      <c r="H231" s="425" t="s">
        <v>219</v>
      </c>
    </row>
    <row r="232" spans="1:8" s="81" customFormat="1" ht="15" customHeight="1" x14ac:dyDescent="0.2">
      <c r="C232" s="426" t="s">
        <v>219</v>
      </c>
      <c r="D232" s="426" t="s">
        <v>219</v>
      </c>
      <c r="E232" s="426" t="s">
        <v>219</v>
      </c>
      <c r="F232" s="426" t="s">
        <v>219</v>
      </c>
      <c r="G232" s="426" t="s">
        <v>219</v>
      </c>
      <c r="H232" s="426" t="s">
        <v>219</v>
      </c>
    </row>
    <row r="233" spans="1:8" s="81" customFormat="1" ht="15" customHeight="1" x14ac:dyDescent="0.2"/>
    <row r="234" spans="1:8" s="81" customFormat="1" ht="15" customHeight="1" x14ac:dyDescent="0.2"/>
    <row r="235" spans="1:8" s="378" customFormat="1" ht="15" customHeight="1" x14ac:dyDescent="0.2">
      <c r="A235" s="801" t="s">
        <v>488</v>
      </c>
      <c r="B235" s="802"/>
      <c r="C235" s="802"/>
      <c r="D235" s="802"/>
      <c r="E235" s="802"/>
      <c r="F235" s="802"/>
      <c r="G235" s="802"/>
      <c r="H235" s="802"/>
    </row>
    <row r="236" spans="1:8" s="81" customFormat="1" ht="41.25" customHeight="1" x14ac:dyDescent="0.2">
      <c r="A236" s="824"/>
      <c r="B236" s="825"/>
      <c r="C236" s="292" t="s">
        <v>340</v>
      </c>
      <c r="D236" s="293" t="s">
        <v>341</v>
      </c>
      <c r="E236" s="293" t="s">
        <v>342</v>
      </c>
      <c r="F236" s="293" t="s">
        <v>343</v>
      </c>
      <c r="G236" s="293" t="s">
        <v>344</v>
      </c>
      <c r="H236" s="293" t="s">
        <v>345</v>
      </c>
    </row>
    <row r="237" spans="1:8" s="81" customFormat="1" ht="15" customHeight="1" x14ac:dyDescent="0.2">
      <c r="A237" s="807" t="s">
        <v>192</v>
      </c>
      <c r="B237" s="285" t="s">
        <v>32</v>
      </c>
      <c r="C237" s="420" t="s">
        <v>219</v>
      </c>
      <c r="D237" s="421" t="s">
        <v>219</v>
      </c>
      <c r="E237" s="421" t="s">
        <v>219</v>
      </c>
      <c r="F237" s="421" t="s">
        <v>219</v>
      </c>
      <c r="G237" s="421" t="s">
        <v>219</v>
      </c>
      <c r="H237" s="421" t="s">
        <v>219</v>
      </c>
    </row>
    <row r="238" spans="1:8" s="81" customFormat="1" ht="15" customHeight="1" x14ac:dyDescent="0.2">
      <c r="A238" s="808"/>
      <c r="B238" s="286" t="s">
        <v>27</v>
      </c>
      <c r="C238" s="422" t="s">
        <v>219</v>
      </c>
      <c r="D238" s="423" t="s">
        <v>219</v>
      </c>
      <c r="E238" s="423" t="s">
        <v>219</v>
      </c>
      <c r="F238" s="423" t="s">
        <v>219</v>
      </c>
      <c r="G238" s="423" t="s">
        <v>219</v>
      </c>
      <c r="H238" s="423" t="s">
        <v>219</v>
      </c>
    </row>
    <row r="239" spans="1:8" s="81" customFormat="1" ht="15" customHeight="1" x14ac:dyDescent="0.2">
      <c r="A239" s="808"/>
      <c r="B239" s="286" t="s">
        <v>34</v>
      </c>
      <c r="C239" s="422" t="s">
        <v>219</v>
      </c>
      <c r="D239" s="423" t="s">
        <v>219</v>
      </c>
      <c r="E239" s="423" t="s">
        <v>219</v>
      </c>
      <c r="F239" s="423" t="s">
        <v>219</v>
      </c>
      <c r="G239" s="423" t="s">
        <v>219</v>
      </c>
      <c r="H239" s="423" t="s">
        <v>219</v>
      </c>
    </row>
    <row r="240" spans="1:8" s="81" customFormat="1" ht="15" customHeight="1" x14ac:dyDescent="0.2">
      <c r="A240" s="808"/>
      <c r="B240" s="286" t="s">
        <v>29</v>
      </c>
      <c r="C240" s="422" t="s">
        <v>219</v>
      </c>
      <c r="D240" s="423" t="s">
        <v>219</v>
      </c>
      <c r="E240" s="423" t="s">
        <v>219</v>
      </c>
      <c r="F240" s="423" t="s">
        <v>219</v>
      </c>
      <c r="G240" s="423" t="s">
        <v>219</v>
      </c>
      <c r="H240" s="423" t="s">
        <v>219</v>
      </c>
    </row>
    <row r="241" spans="1:8" s="81" customFormat="1" ht="15" customHeight="1" x14ac:dyDescent="0.2">
      <c r="A241" s="808"/>
      <c r="B241" s="286" t="s">
        <v>33</v>
      </c>
      <c r="C241" s="422" t="s">
        <v>219</v>
      </c>
      <c r="D241" s="423" t="s">
        <v>219</v>
      </c>
      <c r="E241" s="423" t="s">
        <v>219</v>
      </c>
      <c r="F241" s="423" t="s">
        <v>219</v>
      </c>
      <c r="G241" s="423" t="s">
        <v>219</v>
      </c>
      <c r="H241" s="423" t="s">
        <v>219</v>
      </c>
    </row>
    <row r="242" spans="1:8" s="81" customFormat="1" ht="15" customHeight="1" x14ac:dyDescent="0.2">
      <c r="A242" s="808"/>
      <c r="B242" s="286" t="s">
        <v>28</v>
      </c>
      <c r="C242" s="422" t="s">
        <v>219</v>
      </c>
      <c r="D242" s="423" t="s">
        <v>219</v>
      </c>
      <c r="E242" s="423" t="s">
        <v>219</v>
      </c>
      <c r="F242" s="423" t="s">
        <v>219</v>
      </c>
      <c r="G242" s="423" t="s">
        <v>219</v>
      </c>
      <c r="H242" s="423" t="s">
        <v>219</v>
      </c>
    </row>
    <row r="243" spans="1:8" s="81" customFormat="1" ht="15" customHeight="1" x14ac:dyDescent="0.2">
      <c r="A243" s="808"/>
      <c r="B243" s="286" t="s">
        <v>31</v>
      </c>
      <c r="C243" s="422" t="s">
        <v>219</v>
      </c>
      <c r="D243" s="423" t="s">
        <v>219</v>
      </c>
      <c r="E243" s="423" t="s">
        <v>219</v>
      </c>
      <c r="F243" s="423" t="s">
        <v>219</v>
      </c>
      <c r="G243" s="423" t="s">
        <v>219</v>
      </c>
      <c r="H243" s="423" t="s">
        <v>219</v>
      </c>
    </row>
    <row r="244" spans="1:8" s="81" customFormat="1" ht="15" customHeight="1" x14ac:dyDescent="0.2">
      <c r="A244" s="809"/>
      <c r="B244" s="287" t="s">
        <v>30</v>
      </c>
      <c r="C244" s="424" t="s">
        <v>219</v>
      </c>
      <c r="D244" s="425" t="s">
        <v>219</v>
      </c>
      <c r="E244" s="425" t="s">
        <v>219</v>
      </c>
      <c r="F244" s="425" t="s">
        <v>219</v>
      </c>
      <c r="G244" s="425" t="s">
        <v>219</v>
      </c>
      <c r="H244" s="425" t="s">
        <v>219</v>
      </c>
    </row>
    <row r="245" spans="1:8" s="81" customFormat="1" ht="15" customHeight="1" x14ac:dyDescent="0.2">
      <c r="C245" s="426" t="s">
        <v>219</v>
      </c>
      <c r="D245" s="426" t="s">
        <v>219</v>
      </c>
      <c r="E245" s="426" t="s">
        <v>219</v>
      </c>
      <c r="F245" s="426" t="s">
        <v>219</v>
      </c>
      <c r="G245" s="426" t="s">
        <v>219</v>
      </c>
      <c r="H245" s="426" t="s">
        <v>219</v>
      </c>
    </row>
    <row r="246" spans="1:8" s="81" customFormat="1" ht="15" customHeight="1" x14ac:dyDescent="0.2"/>
    <row r="247" spans="1:8" s="378" customFormat="1" ht="15" customHeight="1" x14ac:dyDescent="0.2">
      <c r="A247" s="801" t="s">
        <v>489</v>
      </c>
      <c r="B247" s="802"/>
      <c r="C247" s="802"/>
      <c r="D247" s="802"/>
      <c r="E247" s="802"/>
      <c r="F247" s="802"/>
      <c r="G247" s="802"/>
      <c r="H247" s="802"/>
    </row>
    <row r="248" spans="1:8" s="81" customFormat="1" ht="38.25" customHeight="1" x14ac:dyDescent="0.2">
      <c r="A248" s="824"/>
      <c r="B248" s="825"/>
      <c r="C248" s="292" t="s">
        <v>340</v>
      </c>
      <c r="D248" s="293" t="s">
        <v>341</v>
      </c>
      <c r="E248" s="293" t="s">
        <v>342</v>
      </c>
      <c r="F248" s="293" t="s">
        <v>343</v>
      </c>
      <c r="G248" s="293" t="s">
        <v>344</v>
      </c>
      <c r="H248" s="293" t="s">
        <v>345</v>
      </c>
    </row>
    <row r="249" spans="1:8" s="81" customFormat="1" ht="15" customHeight="1" x14ac:dyDescent="0.2">
      <c r="A249" s="807" t="s">
        <v>192</v>
      </c>
      <c r="B249" s="285" t="s">
        <v>32</v>
      </c>
      <c r="C249" s="420" t="s">
        <v>219</v>
      </c>
      <c r="D249" s="421" t="s">
        <v>219</v>
      </c>
      <c r="E249" s="421" t="s">
        <v>219</v>
      </c>
      <c r="F249" s="421" t="s">
        <v>219</v>
      </c>
      <c r="G249" s="421" t="s">
        <v>219</v>
      </c>
      <c r="H249" s="421" t="s">
        <v>219</v>
      </c>
    </row>
    <row r="250" spans="1:8" s="81" customFormat="1" ht="15" customHeight="1" x14ac:dyDescent="0.2">
      <c r="A250" s="808"/>
      <c r="B250" s="286" t="s">
        <v>27</v>
      </c>
      <c r="C250" s="422" t="s">
        <v>219</v>
      </c>
      <c r="D250" s="423" t="s">
        <v>219</v>
      </c>
      <c r="E250" s="423" t="s">
        <v>219</v>
      </c>
      <c r="F250" s="423" t="s">
        <v>219</v>
      </c>
      <c r="G250" s="423" t="s">
        <v>219</v>
      </c>
      <c r="H250" s="423" t="s">
        <v>219</v>
      </c>
    </row>
    <row r="251" spans="1:8" s="81" customFormat="1" ht="15" customHeight="1" x14ac:dyDescent="0.2">
      <c r="A251" s="808"/>
      <c r="B251" s="286" t="s">
        <v>34</v>
      </c>
      <c r="C251" s="422" t="s">
        <v>219</v>
      </c>
      <c r="D251" s="423" t="s">
        <v>219</v>
      </c>
      <c r="E251" s="423" t="s">
        <v>219</v>
      </c>
      <c r="F251" s="423" t="s">
        <v>219</v>
      </c>
      <c r="G251" s="423" t="s">
        <v>219</v>
      </c>
      <c r="H251" s="423" t="s">
        <v>219</v>
      </c>
    </row>
    <row r="252" spans="1:8" s="81" customFormat="1" ht="15" customHeight="1" x14ac:dyDescent="0.2">
      <c r="A252" s="808"/>
      <c r="B252" s="286" t="s">
        <v>29</v>
      </c>
      <c r="C252" s="422" t="s">
        <v>219</v>
      </c>
      <c r="D252" s="423" t="s">
        <v>219</v>
      </c>
      <c r="E252" s="423" t="s">
        <v>219</v>
      </c>
      <c r="F252" s="423" t="s">
        <v>219</v>
      </c>
      <c r="G252" s="423" t="s">
        <v>219</v>
      </c>
      <c r="H252" s="423" t="s">
        <v>219</v>
      </c>
    </row>
    <row r="253" spans="1:8" s="81" customFormat="1" ht="15" customHeight="1" x14ac:dyDescent="0.2">
      <c r="A253" s="808"/>
      <c r="B253" s="286" t="s">
        <v>33</v>
      </c>
      <c r="C253" s="422" t="s">
        <v>219</v>
      </c>
      <c r="D253" s="423" t="s">
        <v>219</v>
      </c>
      <c r="E253" s="423" t="s">
        <v>219</v>
      </c>
      <c r="F253" s="423" t="s">
        <v>219</v>
      </c>
      <c r="G253" s="423" t="s">
        <v>219</v>
      </c>
      <c r="H253" s="423" t="s">
        <v>219</v>
      </c>
    </row>
    <row r="254" spans="1:8" s="81" customFormat="1" ht="15" customHeight="1" x14ac:dyDescent="0.2">
      <c r="A254" s="808"/>
      <c r="B254" s="286" t="s">
        <v>28</v>
      </c>
      <c r="C254" s="422" t="s">
        <v>219</v>
      </c>
      <c r="D254" s="423" t="s">
        <v>219</v>
      </c>
      <c r="E254" s="423" t="s">
        <v>219</v>
      </c>
      <c r="F254" s="423" t="s">
        <v>219</v>
      </c>
      <c r="G254" s="423" t="s">
        <v>219</v>
      </c>
      <c r="H254" s="423" t="s">
        <v>219</v>
      </c>
    </row>
    <row r="255" spans="1:8" s="81" customFormat="1" ht="15" customHeight="1" x14ac:dyDescent="0.2">
      <c r="A255" s="808"/>
      <c r="B255" s="286" t="s">
        <v>31</v>
      </c>
      <c r="C255" s="422" t="s">
        <v>219</v>
      </c>
      <c r="D255" s="423" t="s">
        <v>219</v>
      </c>
      <c r="E255" s="423" t="s">
        <v>219</v>
      </c>
      <c r="F255" s="423" t="s">
        <v>219</v>
      </c>
      <c r="G255" s="423" t="s">
        <v>219</v>
      </c>
      <c r="H255" s="423" t="s">
        <v>219</v>
      </c>
    </row>
    <row r="256" spans="1:8" s="81" customFormat="1" ht="15" customHeight="1" x14ac:dyDescent="0.2">
      <c r="A256" s="809"/>
      <c r="B256" s="287" t="s">
        <v>30</v>
      </c>
      <c r="C256" s="424" t="s">
        <v>219</v>
      </c>
      <c r="D256" s="425" t="s">
        <v>219</v>
      </c>
      <c r="E256" s="425" t="s">
        <v>219</v>
      </c>
      <c r="F256" s="425" t="s">
        <v>219</v>
      </c>
      <c r="G256" s="425" t="s">
        <v>219</v>
      </c>
      <c r="H256" s="425" t="s">
        <v>219</v>
      </c>
    </row>
    <row r="257" spans="1:8" s="81" customFormat="1" ht="15" customHeight="1" x14ac:dyDescent="0.2">
      <c r="C257" s="426" t="s">
        <v>219</v>
      </c>
      <c r="D257" s="426" t="s">
        <v>219</v>
      </c>
      <c r="E257" s="426" t="s">
        <v>219</v>
      </c>
      <c r="F257" s="426" t="s">
        <v>219</v>
      </c>
      <c r="G257" s="426" t="s">
        <v>219</v>
      </c>
      <c r="H257" s="426" t="s">
        <v>219</v>
      </c>
    </row>
    <row r="258" spans="1:8" s="81" customFormat="1" ht="15" customHeight="1" x14ac:dyDescent="0.2"/>
    <row r="259" spans="1:8" s="81" customFormat="1" ht="15" customHeight="1" x14ac:dyDescent="0.2">
      <c r="A259" s="801" t="s">
        <v>490</v>
      </c>
      <c r="B259" s="802"/>
      <c r="C259" s="802"/>
      <c r="D259" s="802"/>
      <c r="E259" s="802"/>
      <c r="F259" s="802"/>
      <c r="G259" s="802"/>
      <c r="H259" s="802"/>
    </row>
    <row r="260" spans="1:8" s="81" customFormat="1" ht="40.5" customHeight="1" x14ac:dyDescent="0.2">
      <c r="A260" s="824"/>
      <c r="B260" s="825"/>
      <c r="C260" s="292" t="s">
        <v>340</v>
      </c>
      <c r="D260" s="293" t="s">
        <v>341</v>
      </c>
      <c r="E260" s="293" t="s">
        <v>342</v>
      </c>
      <c r="F260" s="293" t="s">
        <v>343</v>
      </c>
      <c r="G260" s="293" t="s">
        <v>344</v>
      </c>
      <c r="H260" s="293" t="s">
        <v>345</v>
      </c>
    </row>
    <row r="261" spans="1:8" s="81" customFormat="1" ht="15" customHeight="1" x14ac:dyDescent="0.2">
      <c r="A261" s="807" t="s">
        <v>192</v>
      </c>
      <c r="B261" s="285" t="s">
        <v>32</v>
      </c>
      <c r="C261" s="420" t="s">
        <v>219</v>
      </c>
      <c r="D261" s="421" t="s">
        <v>219</v>
      </c>
      <c r="E261" s="421" t="s">
        <v>219</v>
      </c>
      <c r="F261" s="421" t="s">
        <v>219</v>
      </c>
      <c r="G261" s="421" t="s">
        <v>219</v>
      </c>
      <c r="H261" s="421" t="s">
        <v>219</v>
      </c>
    </row>
    <row r="262" spans="1:8" s="81" customFormat="1" ht="15" customHeight="1" x14ac:dyDescent="0.2">
      <c r="A262" s="808"/>
      <c r="B262" s="286" t="s">
        <v>27</v>
      </c>
      <c r="C262" s="422" t="s">
        <v>219</v>
      </c>
      <c r="D262" s="423" t="s">
        <v>219</v>
      </c>
      <c r="E262" s="423" t="s">
        <v>219</v>
      </c>
      <c r="F262" s="423" t="s">
        <v>219</v>
      </c>
      <c r="G262" s="423" t="s">
        <v>219</v>
      </c>
      <c r="H262" s="423" t="s">
        <v>219</v>
      </c>
    </row>
    <row r="263" spans="1:8" s="81" customFormat="1" ht="15" customHeight="1" x14ac:dyDescent="0.2">
      <c r="A263" s="808"/>
      <c r="B263" s="286" t="s">
        <v>34</v>
      </c>
      <c r="C263" s="422" t="s">
        <v>219</v>
      </c>
      <c r="D263" s="423" t="s">
        <v>219</v>
      </c>
      <c r="E263" s="423" t="s">
        <v>219</v>
      </c>
      <c r="F263" s="423" t="s">
        <v>219</v>
      </c>
      <c r="G263" s="423" t="s">
        <v>219</v>
      </c>
      <c r="H263" s="423" t="s">
        <v>219</v>
      </c>
    </row>
    <row r="264" spans="1:8" s="81" customFormat="1" ht="15" customHeight="1" x14ac:dyDescent="0.2">
      <c r="A264" s="808"/>
      <c r="B264" s="286" t="s">
        <v>29</v>
      </c>
      <c r="C264" s="422" t="s">
        <v>219</v>
      </c>
      <c r="D264" s="423" t="s">
        <v>219</v>
      </c>
      <c r="E264" s="423" t="s">
        <v>219</v>
      </c>
      <c r="F264" s="423" t="s">
        <v>219</v>
      </c>
      <c r="G264" s="423" t="s">
        <v>219</v>
      </c>
      <c r="H264" s="423" t="s">
        <v>219</v>
      </c>
    </row>
    <row r="265" spans="1:8" s="81" customFormat="1" ht="15" customHeight="1" x14ac:dyDescent="0.2">
      <c r="A265" s="808"/>
      <c r="B265" s="286" t="s">
        <v>33</v>
      </c>
      <c r="C265" s="422" t="s">
        <v>219</v>
      </c>
      <c r="D265" s="423" t="s">
        <v>219</v>
      </c>
      <c r="E265" s="423" t="s">
        <v>219</v>
      </c>
      <c r="F265" s="423" t="s">
        <v>219</v>
      </c>
      <c r="G265" s="423" t="s">
        <v>219</v>
      </c>
      <c r="H265" s="423" t="s">
        <v>219</v>
      </c>
    </row>
    <row r="266" spans="1:8" s="81" customFormat="1" ht="15" customHeight="1" x14ac:dyDescent="0.2">
      <c r="A266" s="808"/>
      <c r="B266" s="286" t="s">
        <v>28</v>
      </c>
      <c r="C266" s="422" t="s">
        <v>219</v>
      </c>
      <c r="D266" s="423" t="s">
        <v>219</v>
      </c>
      <c r="E266" s="423" t="s">
        <v>219</v>
      </c>
      <c r="F266" s="423" t="s">
        <v>219</v>
      </c>
      <c r="G266" s="423" t="s">
        <v>219</v>
      </c>
      <c r="H266" s="423" t="s">
        <v>219</v>
      </c>
    </row>
    <row r="267" spans="1:8" s="81" customFormat="1" ht="15" customHeight="1" x14ac:dyDescent="0.2">
      <c r="A267" s="808"/>
      <c r="B267" s="286" t="s">
        <v>31</v>
      </c>
      <c r="C267" s="422" t="s">
        <v>219</v>
      </c>
      <c r="D267" s="423" t="s">
        <v>219</v>
      </c>
      <c r="E267" s="423" t="s">
        <v>219</v>
      </c>
      <c r="F267" s="423" t="s">
        <v>219</v>
      </c>
      <c r="G267" s="423" t="s">
        <v>219</v>
      </c>
      <c r="H267" s="423" t="s">
        <v>219</v>
      </c>
    </row>
    <row r="268" spans="1:8" s="81" customFormat="1" ht="15" customHeight="1" x14ac:dyDescent="0.2">
      <c r="A268" s="809"/>
      <c r="B268" s="287" t="s">
        <v>30</v>
      </c>
      <c r="C268" s="294">
        <v>100</v>
      </c>
      <c r="D268" s="295">
        <v>15</v>
      </c>
      <c r="E268" s="295">
        <v>5</v>
      </c>
      <c r="F268" s="427" t="s">
        <v>219</v>
      </c>
      <c r="G268" s="427" t="s">
        <v>219</v>
      </c>
      <c r="H268" s="647">
        <v>29.83</v>
      </c>
    </row>
    <row r="269" spans="1:8" s="81" customFormat="1" ht="15" customHeight="1" x14ac:dyDescent="0.2">
      <c r="C269" s="81">
        <f>SUM(C268)</f>
        <v>100</v>
      </c>
      <c r="D269" s="81">
        <f>SUM(D268)</f>
        <v>15</v>
      </c>
      <c r="E269" s="81">
        <f>SUM(E268)</f>
        <v>5</v>
      </c>
      <c r="F269" s="428" t="s">
        <v>219</v>
      </c>
      <c r="G269" s="428" t="s">
        <v>219</v>
      </c>
      <c r="H269" s="648">
        <f>SUM(H268)</f>
        <v>29.83</v>
      </c>
    </row>
    <row r="270" spans="1:8" s="81" customFormat="1" ht="15" customHeight="1" x14ac:dyDescent="0.2"/>
    <row r="271" spans="1:8" s="81" customFormat="1" ht="15" customHeight="1" x14ac:dyDescent="0.2"/>
    <row r="272" spans="1:8" s="81" customFormat="1" ht="15" customHeight="1" x14ac:dyDescent="0.2">
      <c r="A272" s="801" t="s">
        <v>491</v>
      </c>
      <c r="B272" s="802"/>
      <c r="C272" s="802"/>
      <c r="D272" s="802"/>
      <c r="E272" s="802"/>
      <c r="F272" s="802"/>
      <c r="G272" s="802"/>
      <c r="H272" s="802"/>
    </row>
    <row r="273" spans="1:8" s="377" customFormat="1" ht="42.75" customHeight="1" x14ac:dyDescent="0.25">
      <c r="A273" s="810"/>
      <c r="B273" s="811"/>
      <c r="C273" s="292" t="s">
        <v>340</v>
      </c>
      <c r="D273" s="293" t="s">
        <v>341</v>
      </c>
      <c r="E273" s="293" t="s">
        <v>342</v>
      </c>
      <c r="F273" s="293" t="s">
        <v>343</v>
      </c>
      <c r="G273" s="293" t="s">
        <v>344</v>
      </c>
      <c r="H273" s="293" t="s">
        <v>345</v>
      </c>
    </row>
    <row r="274" spans="1:8" s="81" customFormat="1" ht="15" customHeight="1" x14ac:dyDescent="0.2">
      <c r="A274" s="807" t="s">
        <v>192</v>
      </c>
      <c r="B274" s="285" t="s">
        <v>32</v>
      </c>
      <c r="C274" s="422" t="s">
        <v>219</v>
      </c>
      <c r="D274" s="422" t="s">
        <v>219</v>
      </c>
      <c r="E274" s="422" t="s">
        <v>219</v>
      </c>
      <c r="F274" s="422" t="s">
        <v>219</v>
      </c>
      <c r="G274" s="422" t="s">
        <v>219</v>
      </c>
      <c r="H274" s="422" t="s">
        <v>219</v>
      </c>
    </row>
    <row r="275" spans="1:8" s="81" customFormat="1" ht="15" customHeight="1" x14ac:dyDescent="0.2">
      <c r="A275" s="808"/>
      <c r="B275" s="286" t="s">
        <v>27</v>
      </c>
      <c r="C275" s="296">
        <v>28678</v>
      </c>
      <c r="D275" s="236">
        <v>4452</v>
      </c>
      <c r="E275" s="236">
        <v>32580</v>
      </c>
      <c r="F275" s="236">
        <v>152</v>
      </c>
      <c r="G275" s="422" t="s">
        <v>219</v>
      </c>
      <c r="H275" s="297">
        <v>32158.300000000003</v>
      </c>
    </row>
    <row r="276" spans="1:8" s="81" customFormat="1" ht="15" customHeight="1" x14ac:dyDescent="0.2">
      <c r="A276" s="808"/>
      <c r="B276" s="286" t="s">
        <v>34</v>
      </c>
      <c r="C276" s="422" t="s">
        <v>219</v>
      </c>
      <c r="D276" s="236">
        <v>786</v>
      </c>
      <c r="E276" s="422" t="s">
        <v>219</v>
      </c>
      <c r="F276" s="422" t="s">
        <v>219</v>
      </c>
      <c r="G276" s="422" t="s">
        <v>219</v>
      </c>
      <c r="H276" s="297">
        <v>4743</v>
      </c>
    </row>
    <row r="277" spans="1:8" s="81" customFormat="1" ht="15" customHeight="1" x14ac:dyDescent="0.2">
      <c r="A277" s="808"/>
      <c r="B277" s="286" t="s">
        <v>29</v>
      </c>
      <c r="C277" s="296">
        <v>16858</v>
      </c>
      <c r="D277" s="236">
        <v>11840</v>
      </c>
      <c r="E277" s="236">
        <v>397</v>
      </c>
      <c r="F277" s="236">
        <v>1692</v>
      </c>
      <c r="G277" s="256"/>
      <c r="H277" s="297">
        <v>75019.8</v>
      </c>
    </row>
    <row r="278" spans="1:8" s="81" customFormat="1" ht="15" customHeight="1" x14ac:dyDescent="0.2">
      <c r="A278" s="808"/>
      <c r="B278" s="286" t="s">
        <v>33</v>
      </c>
      <c r="C278" s="422" t="s">
        <v>219</v>
      </c>
      <c r="D278" s="422" t="s">
        <v>219</v>
      </c>
      <c r="E278" s="422" t="s">
        <v>219</v>
      </c>
      <c r="F278" s="422" t="s">
        <v>219</v>
      </c>
      <c r="G278" s="422" t="s">
        <v>219</v>
      </c>
      <c r="H278" s="422" t="s">
        <v>219</v>
      </c>
    </row>
    <row r="279" spans="1:8" s="81" customFormat="1" ht="15" customHeight="1" x14ac:dyDescent="0.2">
      <c r="A279" s="808"/>
      <c r="B279" s="286" t="s">
        <v>28</v>
      </c>
      <c r="C279" s="296">
        <v>5500</v>
      </c>
      <c r="D279" s="236">
        <v>949.00000000000011</v>
      </c>
      <c r="E279" s="236">
        <v>201</v>
      </c>
      <c r="F279" s="236">
        <v>1037</v>
      </c>
      <c r="G279" s="422" t="s">
        <v>219</v>
      </c>
      <c r="H279" s="297">
        <v>9370</v>
      </c>
    </row>
    <row r="280" spans="1:8" s="81" customFormat="1" ht="15" customHeight="1" x14ac:dyDescent="0.2">
      <c r="A280" s="808"/>
      <c r="B280" s="286" t="s">
        <v>31</v>
      </c>
      <c r="C280" s="296">
        <v>1336</v>
      </c>
      <c r="D280" s="236">
        <v>2605</v>
      </c>
      <c r="E280" s="236">
        <v>70</v>
      </c>
      <c r="F280" s="236">
        <v>332</v>
      </c>
      <c r="G280" s="422" t="s">
        <v>219</v>
      </c>
      <c r="H280" s="297">
        <v>26335</v>
      </c>
    </row>
    <row r="281" spans="1:8" s="81" customFormat="1" ht="15" customHeight="1" x14ac:dyDescent="0.2">
      <c r="A281" s="809"/>
      <c r="B281" s="287" t="s">
        <v>30</v>
      </c>
      <c r="C281" s="298">
        <v>7583</v>
      </c>
      <c r="D281" s="299">
        <v>2550</v>
      </c>
      <c r="E281" s="299">
        <v>672</v>
      </c>
      <c r="F281" s="299">
        <v>4980</v>
      </c>
      <c r="G281" s="642" t="s">
        <v>219</v>
      </c>
      <c r="H281" s="300">
        <v>40852.727272727265</v>
      </c>
    </row>
    <row r="282" spans="1:8" s="81" customFormat="1" ht="15" customHeight="1" x14ac:dyDescent="0.2">
      <c r="A282" s="301"/>
      <c r="B282" s="302" t="s">
        <v>4</v>
      </c>
      <c r="C282" s="303">
        <f>SUM(C275:C281)</f>
        <v>59955</v>
      </c>
      <c r="D282" s="303">
        <f>SUM(D275:D281)</f>
        <v>23182</v>
      </c>
      <c r="E282" s="303">
        <f>SUM(E275:E281)</f>
        <v>33920</v>
      </c>
      <c r="F282" s="303">
        <f>SUM(F275:F281)</f>
        <v>8193</v>
      </c>
      <c r="G282" s="643" t="s">
        <v>219</v>
      </c>
      <c r="H282" s="304">
        <f>SUM(H275:H281)</f>
        <v>188478.82727272727</v>
      </c>
    </row>
    <row r="283" spans="1:8" s="81" customFormat="1" ht="15" customHeight="1" x14ac:dyDescent="0.2"/>
    <row r="284" spans="1:8" s="81" customFormat="1" ht="15" customHeight="1" x14ac:dyDescent="0.2"/>
    <row r="285" spans="1:8" s="81" customFormat="1" ht="15" customHeight="1" x14ac:dyDescent="0.2">
      <c r="A285" s="582" t="s">
        <v>492</v>
      </c>
      <c r="B285" s="583"/>
      <c r="C285" s="584"/>
    </row>
    <row r="286" spans="1:8" s="81" customFormat="1" ht="15" customHeight="1" x14ac:dyDescent="0.2">
      <c r="A286" s="379"/>
      <c r="B286" s="375"/>
      <c r="C286" s="376"/>
    </row>
    <row r="287" spans="1:8" s="81" customFormat="1" ht="15" customHeight="1" x14ac:dyDescent="0.2">
      <c r="B287" s="305"/>
      <c r="C287" s="306" t="s">
        <v>35</v>
      </c>
      <c r="D287" s="307" t="s">
        <v>351</v>
      </c>
    </row>
    <row r="288" spans="1:8" s="81" customFormat="1" ht="15" customHeight="1" x14ac:dyDescent="0.2">
      <c r="A288" s="823"/>
      <c r="B288" s="308" t="s">
        <v>352</v>
      </c>
      <c r="C288" s="309">
        <v>51</v>
      </c>
      <c r="D288" s="310">
        <v>26.141682479443389</v>
      </c>
    </row>
    <row r="289" spans="1:7" s="81" customFormat="1" ht="15" customHeight="1" x14ac:dyDescent="0.2">
      <c r="A289" s="813"/>
      <c r="B289" s="311" t="s">
        <v>353</v>
      </c>
      <c r="C289" s="312">
        <v>39</v>
      </c>
      <c r="D289" s="313">
        <v>23.760132340777506</v>
      </c>
    </row>
    <row r="290" spans="1:7" s="81" customFormat="1" ht="15" customHeight="1" x14ac:dyDescent="0.2">
      <c r="A290" s="813"/>
      <c r="B290" s="311" t="s">
        <v>354</v>
      </c>
      <c r="C290" s="312">
        <v>50</v>
      </c>
      <c r="D290" s="313">
        <v>48.072903225806428</v>
      </c>
    </row>
    <row r="291" spans="1:7" s="81" customFormat="1" ht="15" customHeight="1" x14ac:dyDescent="0.2">
      <c r="A291" s="813"/>
      <c r="B291" s="311" t="s">
        <v>355</v>
      </c>
      <c r="C291" s="312">
        <v>32</v>
      </c>
      <c r="D291" s="313">
        <v>22.484374999999996</v>
      </c>
    </row>
    <row r="292" spans="1:7" s="81" customFormat="1" ht="15" customHeight="1" x14ac:dyDescent="0.2">
      <c r="A292" s="813"/>
      <c r="B292" s="311" t="s">
        <v>356</v>
      </c>
      <c r="C292" s="312">
        <v>49</v>
      </c>
      <c r="D292" s="313">
        <v>22.976676384839656</v>
      </c>
    </row>
    <row r="293" spans="1:7" s="81" customFormat="1" ht="15" customHeight="1" x14ac:dyDescent="0.2">
      <c r="A293" s="813"/>
      <c r="B293" s="311" t="s">
        <v>357</v>
      </c>
      <c r="C293" s="312">
        <v>20</v>
      </c>
      <c r="D293" s="313">
        <v>19.799999999999997</v>
      </c>
    </row>
    <row r="294" spans="1:7" s="81" customFormat="1" ht="15" customHeight="1" x14ac:dyDescent="0.2">
      <c r="A294" s="813"/>
      <c r="B294" s="311" t="s">
        <v>358</v>
      </c>
      <c r="C294" s="312">
        <v>27</v>
      </c>
      <c r="D294" s="313">
        <v>13.185185185185185</v>
      </c>
    </row>
    <row r="295" spans="1:7" s="81" customFormat="1" ht="15" customHeight="1" x14ac:dyDescent="0.2">
      <c r="A295" s="814"/>
      <c r="B295" s="311" t="s">
        <v>359</v>
      </c>
      <c r="C295" s="312">
        <v>61</v>
      </c>
      <c r="D295" s="313">
        <v>49.468384074941461</v>
      </c>
    </row>
    <row r="296" spans="1:7" s="81" customFormat="1" ht="15" customHeight="1" x14ac:dyDescent="0.2">
      <c r="A296" s="816"/>
      <c r="B296" s="314" t="s">
        <v>360</v>
      </c>
      <c r="C296" s="315">
        <v>51</v>
      </c>
      <c r="D296" s="316">
        <v>38.978404264931775</v>
      </c>
    </row>
    <row r="297" spans="1:7" s="81" customFormat="1" ht="15" customHeight="1" x14ac:dyDescent="0.2"/>
    <row r="298" spans="1:7" s="81" customFormat="1" ht="15" customHeight="1" x14ac:dyDescent="0.2"/>
    <row r="299" spans="1:7" s="81" customFormat="1" ht="15" customHeight="1" x14ac:dyDescent="0.2">
      <c r="A299" s="801" t="s">
        <v>493</v>
      </c>
      <c r="B299" s="802"/>
      <c r="C299" s="803"/>
    </row>
    <row r="300" spans="1:7" s="81" customFormat="1" ht="15" customHeight="1" x14ac:dyDescent="0.2">
      <c r="A300" s="379"/>
      <c r="B300" s="375"/>
      <c r="C300" s="376"/>
    </row>
    <row r="301" spans="1:7" s="81" customFormat="1" ht="15" customHeight="1" x14ac:dyDescent="0.2">
      <c r="C301" s="817" t="s">
        <v>362</v>
      </c>
      <c r="D301" s="783"/>
      <c r="E301" s="817" t="s">
        <v>363</v>
      </c>
      <c r="F301" s="783"/>
      <c r="G301" s="783"/>
    </row>
    <row r="302" spans="1:7" s="81" customFormat="1" ht="15" customHeight="1" x14ac:dyDescent="0.2">
      <c r="A302" s="380"/>
      <c r="B302" s="380"/>
      <c r="C302" s="429" t="s">
        <v>364</v>
      </c>
      <c r="D302" s="430" t="s">
        <v>365</v>
      </c>
      <c r="E302" s="429" t="s">
        <v>366</v>
      </c>
      <c r="F302" s="429" t="s">
        <v>367</v>
      </c>
      <c r="G302" s="430" t="s">
        <v>368</v>
      </c>
    </row>
    <row r="303" spans="1:7" s="81" customFormat="1" ht="15" customHeight="1" x14ac:dyDescent="0.2">
      <c r="A303" s="818" t="s">
        <v>369</v>
      </c>
      <c r="B303" s="317" t="s">
        <v>370</v>
      </c>
      <c r="C303" s="318">
        <v>5</v>
      </c>
      <c r="D303" s="319">
        <v>92</v>
      </c>
      <c r="E303" s="318">
        <v>4</v>
      </c>
      <c r="F303" s="318">
        <v>1</v>
      </c>
      <c r="G303" s="319">
        <v>1</v>
      </c>
    </row>
    <row r="304" spans="1:7" s="81" customFormat="1" ht="15" customHeight="1" x14ac:dyDescent="0.2">
      <c r="A304" s="815"/>
      <c r="B304" s="311" t="s">
        <v>371</v>
      </c>
      <c r="C304" s="320">
        <v>18</v>
      </c>
      <c r="D304" s="321">
        <v>79</v>
      </c>
      <c r="E304" s="320">
        <v>8</v>
      </c>
      <c r="F304" s="320">
        <v>5</v>
      </c>
      <c r="G304" s="321">
        <v>6</v>
      </c>
    </row>
    <row r="305" spans="1:7" s="81" customFormat="1" ht="15" customHeight="1" x14ac:dyDescent="0.2">
      <c r="A305" s="815"/>
      <c r="B305" s="311" t="s">
        <v>372</v>
      </c>
      <c r="C305" s="320">
        <v>16</v>
      </c>
      <c r="D305" s="321">
        <v>81</v>
      </c>
      <c r="E305" s="320">
        <v>6</v>
      </c>
      <c r="F305" s="320">
        <v>2</v>
      </c>
      <c r="G305" s="321">
        <v>7</v>
      </c>
    </row>
    <row r="306" spans="1:7" s="81" customFormat="1" ht="15" customHeight="1" x14ac:dyDescent="0.2">
      <c r="A306" s="815"/>
      <c r="B306" s="311" t="s">
        <v>373</v>
      </c>
      <c r="C306" s="320">
        <v>34</v>
      </c>
      <c r="D306" s="321">
        <v>63</v>
      </c>
      <c r="E306" s="320">
        <v>23</v>
      </c>
      <c r="F306" s="320">
        <v>8</v>
      </c>
      <c r="G306" s="321">
        <v>3</v>
      </c>
    </row>
    <row r="307" spans="1:7" s="81" customFormat="1" ht="15" customHeight="1" x14ac:dyDescent="0.2">
      <c r="A307" s="815"/>
      <c r="B307" s="311" t="s">
        <v>374</v>
      </c>
      <c r="C307" s="320">
        <v>10</v>
      </c>
      <c r="D307" s="321">
        <v>87</v>
      </c>
      <c r="E307" s="320">
        <v>8</v>
      </c>
      <c r="F307" s="320">
        <v>1</v>
      </c>
      <c r="G307" s="321">
        <v>1</v>
      </c>
    </row>
    <row r="308" spans="1:7" s="81" customFormat="1" ht="15" customHeight="1" x14ac:dyDescent="0.2">
      <c r="A308" s="815"/>
      <c r="B308" s="311" t="s">
        <v>375</v>
      </c>
      <c r="C308" s="320">
        <v>10</v>
      </c>
      <c r="D308" s="321">
        <v>87</v>
      </c>
      <c r="E308" s="320">
        <v>9</v>
      </c>
      <c r="F308" s="320">
        <v>1</v>
      </c>
      <c r="G308" s="321">
        <v>0</v>
      </c>
    </row>
    <row r="309" spans="1:7" s="81" customFormat="1" ht="15" customHeight="1" x14ac:dyDescent="0.2">
      <c r="A309" s="819"/>
      <c r="B309" s="311" t="s">
        <v>376</v>
      </c>
      <c r="C309" s="320">
        <v>4</v>
      </c>
      <c r="D309" s="321">
        <v>93</v>
      </c>
      <c r="E309" s="320">
        <v>4</v>
      </c>
      <c r="F309" s="320">
        <v>0</v>
      </c>
      <c r="G309" s="321">
        <v>0</v>
      </c>
    </row>
    <row r="310" spans="1:7" s="81" customFormat="1" ht="15" customHeight="1" x14ac:dyDescent="0.2">
      <c r="A310" s="820" t="s">
        <v>377</v>
      </c>
      <c r="B310" s="311" t="s">
        <v>378</v>
      </c>
      <c r="C310" s="320">
        <v>54</v>
      </c>
      <c r="D310" s="321">
        <v>43</v>
      </c>
      <c r="E310" s="320">
        <v>9</v>
      </c>
      <c r="F310" s="320">
        <v>8</v>
      </c>
      <c r="G310" s="321">
        <v>28</v>
      </c>
    </row>
    <row r="311" spans="1:7" s="81" customFormat="1" ht="15" customHeight="1" x14ac:dyDescent="0.2">
      <c r="A311" s="815"/>
      <c r="B311" s="311" t="s">
        <v>379</v>
      </c>
      <c r="C311" s="320">
        <v>48</v>
      </c>
      <c r="D311" s="321">
        <v>49</v>
      </c>
      <c r="E311" s="320">
        <v>11</v>
      </c>
      <c r="F311" s="320">
        <v>9</v>
      </c>
      <c r="G311" s="321">
        <v>26</v>
      </c>
    </row>
    <row r="312" spans="1:7" s="81" customFormat="1" ht="15" customHeight="1" x14ac:dyDescent="0.2">
      <c r="A312" s="819"/>
      <c r="B312" s="311" t="s">
        <v>380</v>
      </c>
      <c r="C312" s="320">
        <v>32</v>
      </c>
      <c r="D312" s="321">
        <v>65</v>
      </c>
      <c r="E312" s="320">
        <v>6</v>
      </c>
      <c r="F312" s="320">
        <v>6</v>
      </c>
      <c r="G312" s="321">
        <v>16</v>
      </c>
    </row>
    <row r="313" spans="1:7" s="81" customFormat="1" ht="15" customHeight="1" x14ac:dyDescent="0.2">
      <c r="A313" s="820" t="s">
        <v>381</v>
      </c>
      <c r="B313" s="311" t="s">
        <v>382</v>
      </c>
      <c r="C313" s="320">
        <v>37</v>
      </c>
      <c r="D313" s="321">
        <v>60</v>
      </c>
      <c r="E313" s="320">
        <v>4</v>
      </c>
      <c r="F313" s="320">
        <v>7</v>
      </c>
      <c r="G313" s="321">
        <v>21</v>
      </c>
    </row>
    <row r="314" spans="1:7" s="81" customFormat="1" ht="15" customHeight="1" x14ac:dyDescent="0.2">
      <c r="A314" s="819"/>
      <c r="B314" s="311" t="s">
        <v>383</v>
      </c>
      <c r="C314" s="320">
        <v>22</v>
      </c>
      <c r="D314" s="321">
        <v>75</v>
      </c>
      <c r="E314" s="320">
        <v>4</v>
      </c>
      <c r="F314" s="320">
        <v>5</v>
      </c>
      <c r="G314" s="321">
        <v>12</v>
      </c>
    </row>
    <row r="315" spans="1:7" s="81" customFormat="1" ht="15" customHeight="1" x14ac:dyDescent="0.2">
      <c r="A315" s="820" t="s">
        <v>351</v>
      </c>
      <c r="B315" s="311" t="s">
        <v>384</v>
      </c>
      <c r="C315" s="320">
        <v>24</v>
      </c>
      <c r="D315" s="321">
        <v>73</v>
      </c>
      <c r="E315" s="320">
        <v>12</v>
      </c>
      <c r="F315" s="320">
        <v>1</v>
      </c>
      <c r="G315" s="321">
        <v>8</v>
      </c>
    </row>
    <row r="316" spans="1:7" s="81" customFormat="1" ht="15" customHeight="1" x14ac:dyDescent="0.2">
      <c r="A316" s="815"/>
      <c r="B316" s="311" t="s">
        <v>385</v>
      </c>
      <c r="C316" s="320">
        <v>21</v>
      </c>
      <c r="D316" s="321">
        <v>76</v>
      </c>
      <c r="E316" s="320">
        <v>14</v>
      </c>
      <c r="F316" s="320">
        <v>3</v>
      </c>
      <c r="G316" s="321">
        <v>4</v>
      </c>
    </row>
    <row r="317" spans="1:7" s="81" customFormat="1" ht="15" customHeight="1" x14ac:dyDescent="0.2">
      <c r="A317" s="816"/>
      <c r="B317" s="322" t="s">
        <v>386</v>
      </c>
      <c r="C317" s="323">
        <v>14</v>
      </c>
      <c r="D317" s="324">
        <v>83</v>
      </c>
      <c r="E317" s="323">
        <v>9</v>
      </c>
      <c r="F317" s="323">
        <v>3</v>
      </c>
      <c r="G317" s="324">
        <v>3</v>
      </c>
    </row>
    <row r="318" spans="1:7" s="81" customFormat="1" ht="15" customHeight="1" x14ac:dyDescent="0.2"/>
    <row r="319" spans="1:7" s="81" customFormat="1" ht="15" customHeight="1" x14ac:dyDescent="0.2"/>
    <row r="320" spans="1:7" s="81" customFormat="1" ht="15" customHeight="1" x14ac:dyDescent="0.2">
      <c r="A320" s="801" t="s">
        <v>494</v>
      </c>
      <c r="B320" s="802"/>
      <c r="C320" s="803"/>
    </row>
    <row r="321" spans="1:12" s="81" customFormat="1" ht="15" customHeight="1" x14ac:dyDescent="0.2"/>
    <row r="322" spans="1:12" s="81" customFormat="1" ht="15" customHeight="1" x14ac:dyDescent="0.2">
      <c r="C322" s="817" t="s">
        <v>388</v>
      </c>
      <c r="D322" s="783"/>
      <c r="E322" s="817" t="s">
        <v>389</v>
      </c>
      <c r="F322" s="783"/>
    </row>
    <row r="323" spans="1:12" s="81" customFormat="1" ht="15" customHeight="1" x14ac:dyDescent="0.2">
      <c r="C323" s="429" t="s">
        <v>364</v>
      </c>
      <c r="D323" s="430" t="s">
        <v>365</v>
      </c>
      <c r="E323" s="429" t="s">
        <v>364</v>
      </c>
      <c r="F323" s="429" t="s">
        <v>365</v>
      </c>
    </row>
    <row r="324" spans="1:12" s="81" customFormat="1" ht="15" customHeight="1" x14ac:dyDescent="0.2">
      <c r="A324" s="812"/>
      <c r="B324" s="325" t="s">
        <v>390</v>
      </c>
      <c r="C324" s="318">
        <v>89</v>
      </c>
      <c r="D324" s="318">
        <v>8</v>
      </c>
      <c r="E324" s="318">
        <v>56</v>
      </c>
      <c r="F324" s="318">
        <v>41</v>
      </c>
      <c r="L324" s="374"/>
    </row>
    <row r="325" spans="1:12" s="81" customFormat="1" ht="15" customHeight="1" x14ac:dyDescent="0.2">
      <c r="A325" s="813"/>
      <c r="B325" s="326" t="s">
        <v>391</v>
      </c>
      <c r="C325" s="320">
        <v>70</v>
      </c>
      <c r="D325" s="320">
        <v>27</v>
      </c>
      <c r="E325" s="320">
        <v>40</v>
      </c>
      <c r="F325" s="320">
        <v>57</v>
      </c>
      <c r="L325" s="374"/>
    </row>
    <row r="326" spans="1:12" s="81" customFormat="1" ht="15" customHeight="1" x14ac:dyDescent="0.2">
      <c r="A326" s="813"/>
      <c r="B326" s="326" t="s">
        <v>392</v>
      </c>
      <c r="C326" s="320">
        <v>25</v>
      </c>
      <c r="D326" s="320">
        <v>72</v>
      </c>
      <c r="E326" s="320">
        <v>6</v>
      </c>
      <c r="F326" s="320">
        <v>91</v>
      </c>
      <c r="L326" s="374"/>
    </row>
    <row r="327" spans="1:12" s="81" customFormat="1" ht="15" customHeight="1" x14ac:dyDescent="0.2">
      <c r="A327" s="813"/>
      <c r="B327" s="326" t="s">
        <v>393</v>
      </c>
      <c r="C327" s="320">
        <v>62</v>
      </c>
      <c r="D327" s="320">
        <v>35</v>
      </c>
      <c r="E327" s="320">
        <v>29</v>
      </c>
      <c r="F327" s="320">
        <v>68</v>
      </c>
      <c r="L327" s="374"/>
    </row>
    <row r="328" spans="1:12" s="81" customFormat="1" ht="15" customHeight="1" x14ac:dyDescent="0.2">
      <c r="A328" s="813"/>
      <c r="B328" s="326" t="s">
        <v>394</v>
      </c>
      <c r="C328" s="320">
        <v>54</v>
      </c>
      <c r="D328" s="320">
        <v>43</v>
      </c>
      <c r="E328" s="320">
        <v>27</v>
      </c>
      <c r="F328" s="320">
        <v>70</v>
      </c>
      <c r="L328" s="374"/>
    </row>
    <row r="329" spans="1:12" s="81" customFormat="1" ht="15" customHeight="1" x14ac:dyDescent="0.2">
      <c r="A329" s="813"/>
      <c r="B329" s="326" t="s">
        <v>395</v>
      </c>
      <c r="C329" s="320">
        <v>15</v>
      </c>
      <c r="D329" s="320">
        <v>82</v>
      </c>
      <c r="E329" s="320">
        <v>7</v>
      </c>
      <c r="F329" s="320">
        <v>90</v>
      </c>
      <c r="L329" s="374"/>
    </row>
    <row r="330" spans="1:12" s="81" customFormat="1" ht="15" customHeight="1" x14ac:dyDescent="0.2">
      <c r="A330" s="813"/>
      <c r="B330" s="326" t="s">
        <v>396</v>
      </c>
      <c r="C330" s="320">
        <v>35</v>
      </c>
      <c r="D330" s="320">
        <v>62</v>
      </c>
      <c r="E330" s="320">
        <v>17</v>
      </c>
      <c r="F330" s="320">
        <v>80</v>
      </c>
      <c r="L330" s="374"/>
    </row>
    <row r="331" spans="1:12" s="81" customFormat="1" ht="15" customHeight="1" x14ac:dyDescent="0.2">
      <c r="A331" s="814"/>
      <c r="B331" s="326" t="s">
        <v>397</v>
      </c>
      <c r="C331" s="320">
        <v>34</v>
      </c>
      <c r="D331" s="320">
        <v>63</v>
      </c>
      <c r="E331" s="320">
        <v>14</v>
      </c>
      <c r="F331" s="320">
        <v>83</v>
      </c>
      <c r="L331" s="374"/>
    </row>
    <row r="332" spans="1:12" s="81" customFormat="1" ht="15" customHeight="1" x14ac:dyDescent="0.2">
      <c r="A332" s="815"/>
      <c r="B332" s="326" t="s">
        <v>398</v>
      </c>
      <c r="C332" s="320">
        <v>67</v>
      </c>
      <c r="D332" s="320">
        <v>30</v>
      </c>
      <c r="E332" s="320">
        <v>39</v>
      </c>
      <c r="F332" s="320">
        <v>58</v>
      </c>
      <c r="L332" s="374"/>
    </row>
    <row r="333" spans="1:12" s="81" customFormat="1" ht="15" customHeight="1" x14ac:dyDescent="0.2">
      <c r="A333" s="816"/>
      <c r="B333" s="327" t="s">
        <v>399</v>
      </c>
      <c r="C333" s="323">
        <v>31</v>
      </c>
      <c r="D333" s="323">
        <v>66</v>
      </c>
      <c r="E333" s="323">
        <v>16</v>
      </c>
      <c r="F333" s="323">
        <v>81</v>
      </c>
      <c r="L333" s="374"/>
    </row>
    <row r="334" spans="1:12" s="81" customFormat="1" ht="15" customHeight="1" x14ac:dyDescent="0.2">
      <c r="L334" s="374"/>
    </row>
    <row r="335" spans="1:12" s="81" customFormat="1" ht="15" customHeight="1" x14ac:dyDescent="0.2">
      <c r="L335" s="374"/>
    </row>
    <row r="336" spans="1:12" s="81" customFormat="1" ht="15" customHeight="1" x14ac:dyDescent="0.2"/>
    <row r="337" s="81" customFormat="1" ht="15" customHeight="1" x14ac:dyDescent="0.2"/>
    <row r="338" s="81" customFormat="1" ht="15" customHeight="1" x14ac:dyDescent="0.2"/>
    <row r="339" s="81" customFormat="1" ht="15" customHeight="1" x14ac:dyDescent="0.2"/>
    <row r="340" s="81" customFormat="1" ht="15" customHeight="1" x14ac:dyDescent="0.2"/>
    <row r="341" s="81" customFormat="1" ht="15" customHeight="1" x14ac:dyDescent="0.2"/>
    <row r="342" s="81" customFormat="1" ht="15" customHeight="1" x14ac:dyDescent="0.2"/>
    <row r="343" s="81" customFormat="1" ht="15" customHeight="1" x14ac:dyDescent="0.2"/>
    <row r="344" s="81" customFormat="1" ht="15" customHeight="1" x14ac:dyDescent="0.2"/>
    <row r="345" s="81" customFormat="1" ht="15" customHeight="1" x14ac:dyDescent="0.2"/>
    <row r="346" s="81" customFormat="1" ht="15" customHeight="1" x14ac:dyDescent="0.2"/>
    <row r="347" s="81" customFormat="1" ht="15" customHeight="1" x14ac:dyDescent="0.2"/>
    <row r="348" s="81" customFormat="1" ht="15" customHeight="1" x14ac:dyDescent="0.2"/>
    <row r="349" s="81" customFormat="1" ht="15" customHeight="1" x14ac:dyDescent="0.2"/>
    <row r="350" s="81" customFormat="1" ht="15" customHeight="1" x14ac:dyDescent="0.2"/>
    <row r="351" s="81" customFormat="1" ht="15" customHeight="1" x14ac:dyDescent="0.2"/>
    <row r="352" s="81" customFormat="1" ht="15" customHeight="1" x14ac:dyDescent="0.2"/>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sheetData>
  <mergeCells count="51">
    <mergeCell ref="G20:J20"/>
    <mergeCell ref="G34:J34"/>
    <mergeCell ref="G48:J48"/>
    <mergeCell ref="G62:J62"/>
    <mergeCell ref="G75:J75"/>
    <mergeCell ref="G6:J6"/>
    <mergeCell ref="A315:A317"/>
    <mergeCell ref="A320:C320"/>
    <mergeCell ref="C322:D322"/>
    <mergeCell ref="E322:F322"/>
    <mergeCell ref="A288:A296"/>
    <mergeCell ref="A237:A244"/>
    <mergeCell ref="A247:H247"/>
    <mergeCell ref="A248:B248"/>
    <mergeCell ref="A249:A256"/>
    <mergeCell ref="A259:H259"/>
    <mergeCell ref="A260:B260"/>
    <mergeCell ref="A222:H222"/>
    <mergeCell ref="A223:B223"/>
    <mergeCell ref="A224:A231"/>
    <mergeCell ref="A236:B236"/>
    <mergeCell ref="A324:A333"/>
    <mergeCell ref="A299:C299"/>
    <mergeCell ref="C301:D301"/>
    <mergeCell ref="E301:G301"/>
    <mergeCell ref="A303:A309"/>
    <mergeCell ref="A310:A312"/>
    <mergeCell ref="A313:A314"/>
    <mergeCell ref="A261:A268"/>
    <mergeCell ref="A272:H272"/>
    <mergeCell ref="A273:B273"/>
    <mergeCell ref="A274:A281"/>
    <mergeCell ref="A235:H235"/>
    <mergeCell ref="A129:A136"/>
    <mergeCell ref="A87:F87"/>
    <mergeCell ref="A88:B89"/>
    <mergeCell ref="A90:A97"/>
    <mergeCell ref="A100:J100"/>
    <mergeCell ref="A113:J113"/>
    <mergeCell ref="A114:B114"/>
    <mergeCell ref="A115:A122"/>
    <mergeCell ref="A126:J126"/>
    <mergeCell ref="A127:B128"/>
    <mergeCell ref="C6:F6"/>
    <mergeCell ref="C20:F20"/>
    <mergeCell ref="C34:F34"/>
    <mergeCell ref="A102:A109"/>
    <mergeCell ref="C48:F48"/>
    <mergeCell ref="C62:F62"/>
    <mergeCell ref="C75:F75"/>
    <mergeCell ref="A101:B101"/>
  </mergeCells>
  <hyperlinks>
    <hyperlink ref="D1" location="Contents!A1" display="back to contents"/>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3213</TrackerID>
    <MoveTo xmlns="2541d45d-41ad-4814-bf67-1422fc7ee58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9EF3A635-831F-4447-B22A-12C8B13A45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E6D30D-81D8-4697-9CC0-5AA5CB4064C0}">
  <ds:schemaRefs>
    <ds:schemaRef ds:uri="http://purl.org/dc/elements/1.1/"/>
    <ds:schemaRef ds:uri="http://schemas.microsoft.com/office/2006/metadata/properties"/>
    <ds:schemaRef ds:uri="http://schemas.microsoft.com/office/2006/documentManagement/types"/>
    <ds:schemaRef ds:uri="http://purl.org/dc/terms/"/>
    <ds:schemaRef ds:uri="e73541d3-5dbc-467b-ad85-92b29e93bc53"/>
    <ds:schemaRef ds:uri="http://purl.org/dc/dcmitype/"/>
    <ds:schemaRef ds:uri="http://schemas.microsoft.com/office/infopath/2007/PartnerControls"/>
    <ds:schemaRef ds:uri="2541d45d-41ad-4814-bf67-1422fc7ee58e"/>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8C08E3D4-D888-48CE-A792-DCEC6B006F8C}">
  <ds:schemaRefs>
    <ds:schemaRef ds:uri="http://schemas.microsoft.com/sharepoint/v3/contenttype/forms"/>
  </ds:schemaRefs>
</ds:datastoreItem>
</file>

<file path=customXml/itemProps4.xml><?xml version="1.0" encoding="utf-8"?>
<ds:datastoreItem xmlns:ds="http://schemas.openxmlformats.org/officeDocument/2006/customXml" ds:itemID="{40D02A44-4CA9-4972-971C-0963BAF185CF}">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Contents</vt:lpstr>
      <vt:lpstr>Notes and Definitions</vt:lpstr>
      <vt:lpstr>1. Characteristics</vt:lpstr>
      <vt:lpstr>2. Workforce</vt:lpstr>
      <vt:lpstr>3. Finances</vt:lpstr>
      <vt:lpstr>4. Activity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Coronavirus and self-isolation after testing positive in England</dc:title>
  <dc:subject/>
  <dc:creator>Craig, Heather</dc:creator>
  <cp:keywords/>
  <dc:description/>
  <cp:lastModifiedBy>Graeme Stevenson</cp:lastModifiedBy>
  <cp:revision/>
  <dcterms:created xsi:type="dcterms:W3CDTF">2021-02-04T15:08:50Z</dcterms:created>
  <dcterms:modified xsi:type="dcterms:W3CDTF">2021-11-18T08:31:41Z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0x010100B880C4A560CAFB45BB39021E0C28EE69</vt:lpwstr>
  </property>
  <property fmtid="{D5CDD505-2E9C-101B-9397-08002B2CF9AE}" pid="3" name="WorkflowChangePath">
    <vt:lpwstr>2395d2b5-5d32-40ac-981b-f5f663b5fc40,2;2395d2b5-5d32-40ac-981b-f5f663b5fc40,3;</vt:lpwstr>
  </property>
  <property fmtid="{D5CDD505-2E9C-101B-9397-08002B2CF9AE}" pid="4" name="Order">
    <vt:lpwstr>1048900.00000000</vt:lpwstr>
  </property>
</Properties>
</file>